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ggiudicazione " sheetId="1" r:id="rId1"/>
    <sheet name="Foglio2" sheetId="2" r:id="rId2"/>
    <sheet name="Foglio3" sheetId="3" r:id="rId3"/>
  </sheets>
  <definedNames>
    <definedName name="_xlnm.Print_Area" localSheetId="0">'Aggiudicazione '!$A$1:$L$57</definedName>
  </definedNames>
  <calcPr fullCalcOnLoad="1"/>
</workbook>
</file>

<file path=xl/sharedStrings.xml><?xml version="1.0" encoding="utf-8"?>
<sst xmlns="http://schemas.openxmlformats.org/spreadsheetml/2006/main" count="142" uniqueCount="100">
  <si>
    <t>CIG 015088416A</t>
  </si>
  <si>
    <t>CIG 0150886310</t>
  </si>
  <si>
    <t>B) Ricariche 45 mm.</t>
  </si>
  <si>
    <t>CIG 01508884B6</t>
  </si>
  <si>
    <t>A) Suturatrice tipo “taglia e cuci” da 60 mm con stelo retto, lunghezza 28 cm., con carica inclusa</t>
  </si>
  <si>
    <t>B) Suturatrice tipo “taglia e cuci” da 60 mm con stelo retto, lunghezza 34 cm., senza carica inclusa</t>
  </si>
  <si>
    <t>CIG 0150892802</t>
  </si>
  <si>
    <t>CIG 0150895A7B</t>
  </si>
  <si>
    <t xml:space="preserve">Manipolatori uterini monouso per interventi laparoscopici </t>
  </si>
  <si>
    <t xml:space="preserve">Kit per irrigazione e aspirazione </t>
  </si>
  <si>
    <t xml:space="preserve">LOTTO 1 </t>
  </si>
  <si>
    <t>Suturatici da 45 mm</t>
  </si>
  <si>
    <t xml:space="preserve">LOTTO 2 </t>
  </si>
  <si>
    <t xml:space="preserve">Suturatici da 60 mm. stelo retto </t>
  </si>
  <si>
    <t>LOTTO 3</t>
  </si>
  <si>
    <t>Suturatici da 60 mm. stelo articolabile</t>
  </si>
  <si>
    <t>LOTTO 4</t>
  </si>
  <si>
    <t>7200-908</t>
  </si>
  <si>
    <t>ATW45</t>
  </si>
  <si>
    <t>ATB45</t>
  </si>
  <si>
    <t>ATG45</t>
  </si>
  <si>
    <t>TR45W</t>
  </si>
  <si>
    <t>TR45G</t>
  </si>
  <si>
    <t>Endopath Linear Cutter ETS - ETS Flex</t>
  </si>
  <si>
    <t>vascolare</t>
  </si>
  <si>
    <t>standard</t>
  </si>
  <si>
    <t>tessuti spessi</t>
  </si>
  <si>
    <t>6R45M</t>
  </si>
  <si>
    <t>6R45B</t>
  </si>
  <si>
    <t>Custom Kit</t>
  </si>
  <si>
    <t>CK GIAW</t>
  </si>
  <si>
    <t>con ricarica bianca</t>
  </si>
  <si>
    <t>con ricarica blu</t>
  </si>
  <si>
    <t>con ricarica oro</t>
  </si>
  <si>
    <t>CK GIAB</t>
  </si>
  <si>
    <t>CK GIAD</t>
  </si>
  <si>
    <t>con ricarica verde</t>
  </si>
  <si>
    <t>CK GIAG</t>
  </si>
  <si>
    <t>Echelon</t>
  </si>
  <si>
    <t>EC60</t>
  </si>
  <si>
    <r>
      <t xml:space="preserve">  </t>
    </r>
    <r>
      <rPr>
        <sz val="9"/>
        <rFont val="Century"/>
        <family val="1"/>
      </rPr>
      <t>1) tessuti vascolari  colore bianco</t>
    </r>
  </si>
  <si>
    <r>
      <t xml:space="preserve"> </t>
    </r>
    <r>
      <rPr>
        <sz val="9"/>
        <rFont val="Century"/>
        <family val="1"/>
      </rPr>
      <t xml:space="preserve"> 2) tessuti standard  colore blu</t>
    </r>
  </si>
  <si>
    <t xml:space="preserve">  3) tessuti intermedi colore oro</t>
  </si>
  <si>
    <t xml:space="preserve">  4) tessuti spessi colore verde</t>
  </si>
  <si>
    <t>ECR60B</t>
  </si>
  <si>
    <t>ECR60W</t>
  </si>
  <si>
    <t>ECR60G</t>
  </si>
  <si>
    <t>A) Suturatrice tipo “taglia e cuci” da 60 mm con stelo articolabile, lunghezza 44 cm., senza carica inclusa</t>
  </si>
  <si>
    <t>LTS60A</t>
  </si>
  <si>
    <r>
      <t xml:space="preserve">  </t>
    </r>
    <r>
      <rPr>
        <sz val="9"/>
        <rFont val="Century"/>
        <family val="1"/>
      </rPr>
      <t>1) tessuti vascolari colore bianco</t>
    </r>
  </si>
  <si>
    <t>TR60W</t>
  </si>
  <si>
    <t>TR60B</t>
  </si>
  <si>
    <t>TR60G</t>
  </si>
  <si>
    <t>Linear Cutter ETS-Flex 60</t>
  </si>
  <si>
    <t>Endopath</t>
  </si>
  <si>
    <t>EM201</t>
  </si>
  <si>
    <t>EM202</t>
  </si>
  <si>
    <r>
      <t xml:space="preserve">  </t>
    </r>
    <r>
      <rPr>
        <sz val="9"/>
        <rFont val="Century"/>
        <family val="1"/>
      </rPr>
      <t>1) tessuti sottili colore grigio</t>
    </r>
  </si>
  <si>
    <r>
      <t xml:space="preserve"> </t>
    </r>
    <r>
      <rPr>
        <sz val="9"/>
        <rFont val="Century"/>
        <family val="1"/>
      </rPr>
      <t xml:space="preserve"> 2) tessuti vascolari colore bianco</t>
    </r>
  </si>
  <si>
    <r>
      <t xml:space="preserve"> </t>
    </r>
    <r>
      <rPr>
        <sz val="9"/>
        <rFont val="Century"/>
        <family val="1"/>
      </rPr>
      <t xml:space="preserve"> 3) tessuti standard  colore blu</t>
    </r>
  </si>
  <si>
    <t>Ditta Alfamed Srl</t>
  </si>
  <si>
    <t>Marca/Nome comm.le</t>
  </si>
  <si>
    <t>Codice</t>
  </si>
  <si>
    <t>n° pz./anno</t>
  </si>
  <si>
    <t>prezzo unitario</t>
  </si>
  <si>
    <t>parziale IVA esclusa</t>
  </si>
  <si>
    <t>IVA %</t>
  </si>
  <si>
    <t>Importo IVA</t>
  </si>
  <si>
    <t>Parziale IVA inclusa</t>
  </si>
  <si>
    <t>Via E. Loni s.n. - 09047 Selargius (CA)</t>
  </si>
  <si>
    <t>Tel. 070/531759 - fax 070/5489120</t>
  </si>
  <si>
    <t>P.I. 02160200925</t>
  </si>
  <si>
    <t>offerta del 05/05/08</t>
  </si>
  <si>
    <t>Marca Gyrus/Acmi Surgiflex</t>
  </si>
  <si>
    <t>Conf. vendita</t>
  </si>
  <si>
    <t>24 pz.</t>
  </si>
  <si>
    <t>A) Suturatrice taglia e cuci” da 45 mm con stelo articolabile, lunghezza 34 cm., con carica inclusa</t>
  </si>
  <si>
    <t xml:space="preserve"> Totale IVA esclusa </t>
  </si>
  <si>
    <t>IVA</t>
  </si>
  <si>
    <t>Totale IVA inclusa</t>
  </si>
  <si>
    <t xml:space="preserve">Importo fornitura annuale </t>
  </si>
  <si>
    <t>Importo fornitura biennale</t>
  </si>
  <si>
    <t>Ditta Johnson &amp; Johsnon Medical Spa</t>
  </si>
  <si>
    <t>Via del Mare 56 - 00040 Pratica di Mare - Pomezia (RM)</t>
  </si>
  <si>
    <t>Tel. 06/911941 - fax 06/91194290</t>
  </si>
  <si>
    <t>P.I. 08082461008</t>
  </si>
  <si>
    <t>offerta n. 2805033 del 29/04/08</t>
  </si>
  <si>
    <t>3 pz.</t>
  </si>
  <si>
    <t>12 pz.</t>
  </si>
  <si>
    <t>1 pz.</t>
  </si>
  <si>
    <t>ECR60D</t>
  </si>
  <si>
    <t xml:space="preserve">LOTTO 5 </t>
  </si>
  <si>
    <t>con punta articolabile da 7 cm</t>
  </si>
  <si>
    <t>con punta articolabile da 9 cm</t>
  </si>
  <si>
    <t xml:space="preserve">  3) tessuti spessi  colore verde</t>
  </si>
  <si>
    <t>5 pz.</t>
  </si>
  <si>
    <t>continua ditta Johnson &amp; Johsnon Medical Spa</t>
  </si>
  <si>
    <t xml:space="preserve">continua </t>
  </si>
  <si>
    <t>C) Ricariche 60 mm. per Echelon</t>
  </si>
  <si>
    <t>B) Ricariche 60 mm. per LTS60A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</si>
</sst>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[$€-2]\ #,##0.00000"/>
    <numFmt numFmtId="170" formatCode="_-[$€-2]\ * #,##0.00_-;\-[$€-2]\ * #,##0.00_-;_-[$€-2]\ * &quot;-&quot;??_-;_-@_-"/>
    <numFmt numFmtId="171" formatCode="[$€-2]\ #,##0.00"/>
    <numFmt numFmtId="172" formatCode="_-[$€]\ * #,##0.000_-;\-[$€]\ * #,##0.000_-;_-[$€]\ * &quot;-&quot;??_-;_-@_-"/>
    <numFmt numFmtId="173" formatCode="_-[$€]\ * #,##0.00_-;\-[$€]\ * #,##0.00_-;_-[$€]\ * &quot;-&quot;?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Century"/>
      <family val="1"/>
    </font>
    <font>
      <sz val="9"/>
      <name val="Century"/>
      <family val="1"/>
    </font>
    <font>
      <i/>
      <sz val="9"/>
      <color indexed="9"/>
      <name val="Century"/>
      <family val="1"/>
    </font>
    <font>
      <sz val="7"/>
      <name val="Century"/>
      <family val="1"/>
    </font>
    <font>
      <i/>
      <sz val="9"/>
      <name val="Century"/>
      <family val="1"/>
    </font>
    <font>
      <b/>
      <sz val="8"/>
      <name val="Century"/>
      <family val="1"/>
    </font>
    <font>
      <sz val="8"/>
      <name val="Century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168" fontId="4" fillId="0" borderId="0" xfId="18" applyNumberFormat="1" applyFont="1" applyBorder="1" applyAlignment="1">
      <alignment horizontal="center" vertical="center" wrapText="1" shrinkToFit="1"/>
    </xf>
    <xf numFmtId="168" fontId="4" fillId="0" borderId="0" xfId="18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justify" vertical="center" wrapText="1" shrinkToFit="1"/>
    </xf>
    <xf numFmtId="0" fontId="5" fillId="0" borderId="0" xfId="0" applyFont="1" applyBorder="1" applyAlignment="1">
      <alignment horizontal="justify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44" fontId="4" fillId="0" borderId="0" xfId="17" applyFont="1" applyBorder="1" applyAlignment="1">
      <alignment horizontal="center" vertical="center" wrapText="1" shrinkToFit="1"/>
    </xf>
    <xf numFmtId="168" fontId="3" fillId="0" borderId="0" xfId="18" applyNumberFormat="1" applyFont="1" applyBorder="1" applyAlignment="1">
      <alignment vertical="center" wrapText="1" shrinkToFit="1"/>
    </xf>
    <xf numFmtId="169" fontId="3" fillId="0" borderId="0" xfId="0" applyNumberFormat="1" applyFont="1" applyBorder="1" applyAlignment="1">
      <alignment horizontal="right" vertical="center" wrapText="1" shrinkToFit="1"/>
    </xf>
    <xf numFmtId="170" fontId="3" fillId="0" borderId="0" xfId="17" applyNumberFormat="1" applyFont="1" applyBorder="1" applyAlignment="1">
      <alignment horizontal="right" vertical="center" wrapText="1" shrinkToFit="1"/>
    </xf>
    <xf numFmtId="169" fontId="3" fillId="0" borderId="0" xfId="0" applyNumberFormat="1" applyFont="1" applyBorder="1" applyAlignment="1">
      <alignment horizontal="center" vertical="center" wrapText="1" shrinkToFit="1"/>
    </xf>
    <xf numFmtId="168" fontId="3" fillId="0" borderId="0" xfId="18" applyNumberFormat="1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right" vertical="center" wrapText="1" shrinkToFit="1"/>
    </xf>
    <xf numFmtId="171" fontId="3" fillId="0" borderId="0" xfId="0" applyNumberFormat="1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right" vertical="center" wrapText="1" shrinkToFit="1"/>
    </xf>
    <xf numFmtId="171" fontId="4" fillId="0" borderId="0" xfId="0" applyNumberFormat="1" applyFont="1" applyBorder="1" applyAlignment="1">
      <alignment horizontal="right" vertical="center" wrapText="1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44" fontId="3" fillId="0" borderId="0" xfId="17" applyFont="1" applyBorder="1" applyAlignment="1">
      <alignment horizontal="center" vertical="center" wrapText="1" shrinkToFit="1"/>
    </xf>
    <xf numFmtId="44" fontId="11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44" fontId="11" fillId="0" borderId="0" xfId="17" applyFont="1" applyBorder="1" applyAlignment="1">
      <alignment horizontal="right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 shrinkToFit="1"/>
    </xf>
    <xf numFmtId="0" fontId="6" fillId="0" borderId="0" xfId="0" applyFont="1" applyFill="1" applyBorder="1" applyAlignment="1">
      <alignment horizontal="center" vertical="center"/>
    </xf>
    <xf numFmtId="44" fontId="11" fillId="0" borderId="0" xfId="17" applyFont="1" applyFill="1" applyBorder="1" applyAlignment="1">
      <alignment horizontal="right" vertical="center" wrapText="1" shrinkToFit="1"/>
    </xf>
    <xf numFmtId="4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 shrinkToFit="1"/>
    </xf>
    <xf numFmtId="168" fontId="4" fillId="0" borderId="0" xfId="18" applyNumberFormat="1" applyFont="1" applyBorder="1" applyAlignment="1">
      <alignment horizontal="right" vertical="center" wrapText="1" shrinkToFi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8" fontId="4" fillId="2" borderId="2" xfId="18" applyNumberFormat="1" applyFont="1" applyFill="1" applyBorder="1" applyAlignment="1">
      <alignment horizontal="right" vertical="center"/>
    </xf>
    <xf numFmtId="172" fontId="4" fillId="2" borderId="2" xfId="17" applyNumberFormat="1" applyFont="1" applyFill="1" applyBorder="1" applyAlignment="1">
      <alignment horizontal="right" vertical="center"/>
    </xf>
    <xf numFmtId="44" fontId="14" fillId="2" borderId="2" xfId="17" applyFont="1" applyFill="1" applyBorder="1" applyAlignment="1">
      <alignment horizontal="center" vertical="center"/>
    </xf>
    <xf numFmtId="44" fontId="14" fillId="2" borderId="3" xfId="17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8" fontId="4" fillId="2" borderId="4" xfId="18" applyNumberFormat="1" applyFont="1" applyFill="1" applyBorder="1" applyAlignment="1">
      <alignment horizontal="left" vertical="center"/>
    </xf>
    <xf numFmtId="168" fontId="3" fillId="2" borderId="0" xfId="18" applyNumberFormat="1" applyFont="1" applyFill="1" applyBorder="1" applyAlignment="1">
      <alignment horizontal="right" vertical="center"/>
    </xf>
    <xf numFmtId="172" fontId="4" fillId="2" borderId="0" xfId="17" applyNumberFormat="1" applyFont="1" applyFill="1" applyBorder="1" applyAlignment="1">
      <alignment horizontal="right" vertical="center"/>
    </xf>
    <xf numFmtId="44" fontId="4" fillId="2" borderId="0" xfId="17" applyFont="1" applyFill="1" applyBorder="1" applyAlignment="1">
      <alignment horizontal="right" vertical="center"/>
    </xf>
    <xf numFmtId="9" fontId="3" fillId="2" borderId="0" xfId="0" applyNumberFormat="1" applyFont="1" applyFill="1" applyBorder="1" applyAlignment="1">
      <alignment horizontal="right" vertical="center" wrapText="1" shrinkToFit="1"/>
    </xf>
    <xf numFmtId="44" fontId="4" fillId="2" borderId="0" xfId="17" applyFont="1" applyFill="1" applyBorder="1" applyAlignment="1">
      <alignment horizontal="center" vertical="center"/>
    </xf>
    <xf numFmtId="44" fontId="4" fillId="2" borderId="5" xfId="17" applyFont="1" applyFill="1" applyBorder="1" applyAlignment="1">
      <alignment horizontal="center" vertical="center"/>
    </xf>
    <xf numFmtId="168" fontId="4" fillId="2" borderId="6" xfId="18" applyNumberFormat="1" applyFont="1" applyFill="1" applyBorder="1" applyAlignment="1">
      <alignment horizontal="left" vertical="center"/>
    </xf>
    <xf numFmtId="168" fontId="3" fillId="2" borderId="7" xfId="18" applyNumberFormat="1" applyFont="1" applyFill="1" applyBorder="1" applyAlignment="1">
      <alignment horizontal="right" vertical="center"/>
    </xf>
    <xf numFmtId="172" fontId="4" fillId="2" borderId="7" xfId="17" applyNumberFormat="1" applyFont="1" applyFill="1" applyBorder="1" applyAlignment="1">
      <alignment horizontal="right" vertical="center"/>
    </xf>
    <xf numFmtId="44" fontId="4" fillId="2" borderId="7" xfId="17" applyFont="1" applyFill="1" applyBorder="1" applyAlignment="1">
      <alignment horizontal="right" vertical="center"/>
    </xf>
    <xf numFmtId="9" fontId="3" fillId="2" borderId="7" xfId="0" applyNumberFormat="1" applyFont="1" applyFill="1" applyBorder="1" applyAlignment="1">
      <alignment horizontal="right" vertical="center" wrapText="1" shrinkToFit="1"/>
    </xf>
    <xf numFmtId="44" fontId="4" fillId="2" borderId="7" xfId="17" applyFont="1" applyFill="1" applyBorder="1" applyAlignment="1">
      <alignment horizontal="center" vertical="center"/>
    </xf>
    <xf numFmtId="44" fontId="4" fillId="2" borderId="8" xfId="17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169" fontId="4" fillId="0" borderId="0" xfId="17" applyNumberFormat="1" applyFont="1" applyFill="1" applyBorder="1" applyAlignment="1">
      <alignment horizontal="center" vertical="center" wrapText="1" shrinkToFit="1"/>
    </xf>
    <xf numFmtId="170" fontId="4" fillId="0" borderId="0" xfId="17" applyNumberFormat="1" applyFont="1" applyFill="1" applyBorder="1" applyAlignment="1">
      <alignment horizontal="center" vertical="center" wrapText="1" shrinkToFit="1"/>
    </xf>
    <xf numFmtId="44" fontId="4" fillId="0" borderId="0" xfId="17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shrinkToFit="1"/>
    </xf>
    <xf numFmtId="168" fontId="10" fillId="0" borderId="0" xfId="18" applyNumberFormat="1" applyFont="1" applyFill="1" applyBorder="1" applyAlignment="1">
      <alignment horizontal="left" vertical="center"/>
    </xf>
    <xf numFmtId="168" fontId="11" fillId="0" borderId="0" xfId="18" applyNumberFormat="1" applyFont="1" applyFill="1" applyBorder="1" applyAlignment="1">
      <alignment horizontal="right" vertical="center"/>
    </xf>
    <xf numFmtId="172" fontId="10" fillId="0" borderId="0" xfId="17" applyNumberFormat="1" applyFont="1" applyFill="1" applyBorder="1" applyAlignment="1">
      <alignment horizontal="right" vertical="center"/>
    </xf>
    <xf numFmtId="44" fontId="10" fillId="0" borderId="0" xfId="17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horizontal="right" vertical="center" wrapText="1" shrinkToFit="1"/>
    </xf>
    <xf numFmtId="44" fontId="10" fillId="0" borderId="0" xfId="17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 shrinkToFit="1"/>
    </xf>
    <xf numFmtId="168" fontId="4" fillId="2" borderId="7" xfId="18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 shrinkToFit="1"/>
    </xf>
    <xf numFmtId="169" fontId="3" fillId="0" borderId="0" xfId="0" applyNumberFormat="1" applyFont="1" applyFill="1" applyBorder="1" applyAlignment="1">
      <alignment horizontal="right" vertical="center" wrapText="1" shrinkToFit="1"/>
    </xf>
    <xf numFmtId="170" fontId="3" fillId="0" borderId="0" xfId="17" applyNumberFormat="1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right" vertical="center" wrapText="1" shrinkToFit="1"/>
    </xf>
    <xf numFmtId="44" fontId="6" fillId="0" borderId="0" xfId="0" applyNumberFormat="1" applyFont="1" applyFill="1" applyBorder="1" applyAlignment="1">
      <alignment horizontal="right" vertical="center" wrapText="1" shrinkToFit="1"/>
    </xf>
    <xf numFmtId="9" fontId="6" fillId="0" borderId="0" xfId="0" applyNumberFormat="1" applyFont="1" applyFill="1" applyBorder="1" applyAlignment="1">
      <alignment horizontal="center" vertical="center" wrapText="1" shrinkToFit="1"/>
    </xf>
    <xf numFmtId="172" fontId="4" fillId="0" borderId="7" xfId="17" applyNumberFormat="1" applyFont="1" applyFill="1" applyBorder="1" applyAlignment="1">
      <alignment horizontal="right" vertical="center"/>
    </xf>
    <xf numFmtId="44" fontId="4" fillId="0" borderId="7" xfId="17" applyFont="1" applyFill="1" applyBorder="1" applyAlignment="1">
      <alignment horizontal="right" vertical="center"/>
    </xf>
    <xf numFmtId="9" fontId="3" fillId="0" borderId="7" xfId="0" applyNumberFormat="1" applyFont="1" applyFill="1" applyBorder="1" applyAlignment="1">
      <alignment horizontal="right" vertical="center" wrapText="1" shrinkToFit="1"/>
    </xf>
    <xf numFmtId="44" fontId="4" fillId="0" borderId="7" xfId="17" applyFont="1" applyFill="1" applyBorder="1" applyAlignment="1">
      <alignment horizontal="center" vertical="center"/>
    </xf>
    <xf numFmtId="44" fontId="3" fillId="0" borderId="0" xfId="17" applyFont="1" applyFill="1" applyBorder="1" applyAlignment="1">
      <alignment horizontal="center" vertical="center" wrapText="1" shrinkToFit="1"/>
    </xf>
    <xf numFmtId="44" fontId="11" fillId="0" borderId="0" xfId="17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view="pageBreakPreview" zoomScale="60" workbookViewId="0" topLeftCell="A1">
      <selection activeCell="B1" sqref="B1:B16384"/>
    </sheetView>
  </sheetViews>
  <sheetFormatPr defaultColWidth="9.140625" defaultRowHeight="12.75"/>
  <cols>
    <col min="1" max="1" width="12.8515625" style="29" customWidth="1"/>
    <col min="2" max="2" width="10.7109375" style="32" customWidth="1"/>
    <col min="3" max="3" width="45.421875" style="2" customWidth="1"/>
    <col min="4" max="4" width="13.57421875" style="7" customWidth="1"/>
    <col min="5" max="5" width="11.7109375" style="33" customWidth="1"/>
    <col min="6" max="6" width="8.8515625" style="33" customWidth="1"/>
    <col min="7" max="7" width="10.8515625" style="43" customWidth="1"/>
    <col min="8" max="8" width="14.57421875" style="43" customWidth="1"/>
    <col min="9" max="9" width="5.57421875" style="43" customWidth="1"/>
    <col min="10" max="10" width="14.7109375" style="43" customWidth="1"/>
    <col min="11" max="11" width="15.8515625" style="8" customWidth="1"/>
    <col min="12" max="12" width="9.140625" style="8" customWidth="1"/>
    <col min="13" max="13" width="19.140625" style="8" customWidth="1"/>
    <col min="14" max="16384" width="9.140625" style="8" customWidth="1"/>
  </cols>
  <sheetData>
    <row r="1" spans="1:12" s="15" customFormat="1" ht="36.75" customHeight="1">
      <c r="A1" s="18"/>
      <c r="B1" s="14"/>
      <c r="C1" s="40" t="s">
        <v>60</v>
      </c>
      <c r="D1" s="14" t="s">
        <v>61</v>
      </c>
      <c r="E1" s="4" t="s">
        <v>62</v>
      </c>
      <c r="F1" s="5" t="s">
        <v>63</v>
      </c>
      <c r="G1" s="78" t="s">
        <v>64</v>
      </c>
      <c r="H1" s="79" t="s">
        <v>65</v>
      </c>
      <c r="I1" s="79" t="s">
        <v>66</v>
      </c>
      <c r="J1" s="80" t="s">
        <v>67</v>
      </c>
      <c r="K1" s="19" t="s">
        <v>68</v>
      </c>
      <c r="L1" s="14" t="s">
        <v>74</v>
      </c>
    </row>
    <row r="2" spans="1:12" s="15" customFormat="1" ht="24" customHeight="1">
      <c r="A2" s="13"/>
      <c r="B2" s="1"/>
      <c r="C2" s="3" t="s">
        <v>69</v>
      </c>
      <c r="E2" s="1"/>
      <c r="F2" s="20"/>
      <c r="G2" s="101"/>
      <c r="H2" s="102"/>
      <c r="I2" s="102"/>
      <c r="J2" s="102"/>
      <c r="K2" s="22"/>
      <c r="L2" s="1"/>
    </row>
    <row r="3" spans="1:12" s="15" customFormat="1" ht="24" customHeight="1">
      <c r="A3" s="13"/>
      <c r="B3" s="1"/>
      <c r="C3" s="3" t="s">
        <v>70</v>
      </c>
      <c r="D3" s="21"/>
      <c r="E3" s="23"/>
      <c r="F3" s="24"/>
      <c r="G3" s="103"/>
      <c r="H3" s="81"/>
      <c r="I3" s="81"/>
      <c r="J3" s="103"/>
      <c r="K3" s="25"/>
      <c r="L3" s="26"/>
    </row>
    <row r="4" spans="1:12" s="15" customFormat="1" ht="24" customHeight="1">
      <c r="A4" s="13"/>
      <c r="B4" s="1"/>
      <c r="C4" s="3" t="s">
        <v>71</v>
      </c>
      <c r="D4" s="21"/>
      <c r="E4" s="23"/>
      <c r="F4" s="24"/>
      <c r="G4" s="103"/>
      <c r="H4" s="81"/>
      <c r="I4" s="81"/>
      <c r="J4" s="103"/>
      <c r="K4" s="25"/>
      <c r="L4" s="26"/>
    </row>
    <row r="5" spans="1:12" s="15" customFormat="1" ht="24" customHeight="1">
      <c r="A5" s="18"/>
      <c r="B5" s="14"/>
      <c r="C5" s="3" t="s">
        <v>72</v>
      </c>
      <c r="D5" s="21"/>
      <c r="E5" s="23"/>
      <c r="F5" s="24"/>
      <c r="G5" s="104"/>
      <c r="H5" s="77"/>
      <c r="I5" s="77"/>
      <c r="J5" s="104"/>
      <c r="K5" s="27"/>
      <c r="L5" s="28"/>
    </row>
    <row r="6" spans="1:12" ht="41.25" customHeight="1">
      <c r="A6" s="30" t="s">
        <v>0</v>
      </c>
      <c r="B6" s="40" t="s">
        <v>10</v>
      </c>
      <c r="C6" s="2" t="s">
        <v>9</v>
      </c>
      <c r="D6" s="3" t="s">
        <v>73</v>
      </c>
      <c r="E6" s="3" t="s">
        <v>17</v>
      </c>
      <c r="F6" s="7">
        <v>48</v>
      </c>
      <c r="G6" s="48">
        <v>32.9</v>
      </c>
      <c r="H6" s="105">
        <f>SUM(F6)*G6</f>
        <v>1579.1999999999998</v>
      </c>
      <c r="I6" s="106">
        <v>0.2</v>
      </c>
      <c r="J6" s="105">
        <f>SUM(H6)*20/100</f>
        <v>315.84</v>
      </c>
      <c r="K6" s="49">
        <f>SUM(H6)+J6</f>
        <v>1895.0399999999997</v>
      </c>
      <c r="L6" s="7" t="s">
        <v>75</v>
      </c>
    </row>
    <row r="7" spans="1:24" s="15" customFormat="1" ht="20.25" customHeight="1">
      <c r="A7" s="13"/>
      <c r="B7" s="14"/>
      <c r="C7" s="50"/>
      <c r="E7" s="1"/>
      <c r="F7" s="51"/>
      <c r="G7" s="82"/>
      <c r="H7" s="81"/>
      <c r="I7" s="81"/>
      <c r="J7" s="103"/>
      <c r="K7" s="25"/>
      <c r="L7" s="1"/>
      <c r="M7" s="1"/>
      <c r="N7" s="37"/>
      <c r="O7" s="1"/>
      <c r="P7" s="1"/>
      <c r="Q7" s="1"/>
      <c r="R7" s="1"/>
      <c r="S7" s="1"/>
      <c r="T7" s="1"/>
      <c r="U7" s="1"/>
      <c r="V7" s="1"/>
      <c r="W7" s="1"/>
      <c r="X7" s="1"/>
    </row>
    <row r="8" spans="1:11" s="60" customFormat="1" ht="20.25" customHeight="1">
      <c r="A8" s="52"/>
      <c r="B8" s="53"/>
      <c r="C8" s="53"/>
      <c r="D8" s="54"/>
      <c r="E8" s="55"/>
      <c r="F8" s="56"/>
      <c r="G8" s="57"/>
      <c r="H8" s="58" t="s">
        <v>77</v>
      </c>
      <c r="I8" s="58"/>
      <c r="J8" s="58" t="s">
        <v>78</v>
      </c>
      <c r="K8" s="59" t="s">
        <v>79</v>
      </c>
    </row>
    <row r="9" spans="1:11" s="61" customFormat="1" ht="20.25" customHeight="1">
      <c r="A9" s="52"/>
      <c r="B9" s="53"/>
      <c r="D9" s="54"/>
      <c r="E9" s="62" t="s">
        <v>80</v>
      </c>
      <c r="F9" s="63"/>
      <c r="G9" s="64"/>
      <c r="H9" s="65">
        <f>SUM(H6:H8)</f>
        <v>1579.1999999999998</v>
      </c>
      <c r="I9" s="66"/>
      <c r="J9" s="67">
        <f>SUM(J6:J8)</f>
        <v>315.84</v>
      </c>
      <c r="K9" s="68">
        <f>SUM(K6:K8)</f>
        <v>1895.0399999999997</v>
      </c>
    </row>
    <row r="10" spans="1:11" s="61" customFormat="1" ht="20.25" customHeight="1">
      <c r="A10" s="52"/>
      <c r="B10" s="53"/>
      <c r="D10" s="54"/>
      <c r="E10" s="69" t="s">
        <v>81</v>
      </c>
      <c r="F10" s="70"/>
      <c r="G10" s="71"/>
      <c r="H10" s="72">
        <f>SUM(H9)*2</f>
        <v>3158.3999999999996</v>
      </c>
      <c r="I10" s="73"/>
      <c r="J10" s="74">
        <f>SUM(J9)*2</f>
        <v>631.68</v>
      </c>
      <c r="K10" s="75">
        <f>SUM(K9)*2</f>
        <v>3790.0799999999995</v>
      </c>
    </row>
    <row r="11" spans="1:11" s="97" customFormat="1" ht="20.25" customHeight="1">
      <c r="A11" s="95"/>
      <c r="B11" s="96"/>
      <c r="D11" s="98"/>
      <c r="E11" s="99"/>
      <c r="F11" s="70"/>
      <c r="G11" s="107"/>
      <c r="H11" s="108"/>
      <c r="I11" s="109"/>
      <c r="J11" s="110"/>
      <c r="K11" s="74"/>
    </row>
    <row r="12" spans="1:12" s="82" customFormat="1" ht="36.75" customHeight="1">
      <c r="A12" s="76"/>
      <c r="B12" s="77"/>
      <c r="C12" s="42" t="s">
        <v>82</v>
      </c>
      <c r="D12" s="77" t="s">
        <v>61</v>
      </c>
      <c r="E12" s="5" t="s">
        <v>62</v>
      </c>
      <c r="F12" s="5" t="s">
        <v>63</v>
      </c>
      <c r="G12" s="78" t="s">
        <v>64</v>
      </c>
      <c r="H12" s="79" t="s">
        <v>65</v>
      </c>
      <c r="I12" s="79" t="s">
        <v>66</v>
      </c>
      <c r="J12" s="80" t="s">
        <v>67</v>
      </c>
      <c r="K12" s="80" t="s">
        <v>68</v>
      </c>
      <c r="L12" s="77" t="s">
        <v>74</v>
      </c>
    </row>
    <row r="13" spans="1:11" s="94" customFormat="1" ht="24" customHeight="1">
      <c r="A13" s="16"/>
      <c r="B13" s="86"/>
      <c r="C13" s="17" t="s">
        <v>83</v>
      </c>
      <c r="D13" s="87"/>
      <c r="E13" s="88"/>
      <c r="F13" s="89"/>
      <c r="G13" s="90"/>
      <c r="H13" s="91"/>
      <c r="I13" s="92"/>
      <c r="J13" s="93"/>
      <c r="K13" s="93"/>
    </row>
    <row r="14" spans="1:19" s="44" customFormat="1" ht="24" customHeight="1">
      <c r="A14" s="17"/>
      <c r="B14" s="17"/>
      <c r="C14" s="17" t="s">
        <v>84</v>
      </c>
      <c r="D14" s="46"/>
      <c r="E14" s="17"/>
      <c r="F14" s="42"/>
      <c r="G14" s="17"/>
      <c r="H14" s="34"/>
      <c r="I14" s="17"/>
      <c r="J14" s="34"/>
      <c r="K14" s="17"/>
      <c r="L14" s="17"/>
      <c r="M14" s="17"/>
      <c r="N14" s="17"/>
      <c r="O14" s="17"/>
      <c r="P14" s="17"/>
      <c r="Q14" s="17"/>
      <c r="R14" s="17"/>
      <c r="S14" s="17"/>
    </row>
    <row r="15" spans="3:6" s="45" customFormat="1" ht="24" customHeight="1">
      <c r="C15" s="17" t="s">
        <v>85</v>
      </c>
      <c r="D15" s="16"/>
      <c r="E15" s="16"/>
      <c r="F15" s="16"/>
    </row>
    <row r="16" spans="3:6" s="45" customFormat="1" ht="24" customHeight="1">
      <c r="C16" s="17" t="s">
        <v>86</v>
      </c>
      <c r="D16" s="16"/>
      <c r="E16" s="42"/>
      <c r="F16" s="42"/>
    </row>
    <row r="17" spans="1:6" s="43" customFormat="1" ht="24" customHeight="1">
      <c r="A17" s="83" t="s">
        <v>1</v>
      </c>
      <c r="B17" s="42" t="s">
        <v>12</v>
      </c>
      <c r="C17" s="84" t="s">
        <v>11</v>
      </c>
      <c r="D17" s="47"/>
      <c r="E17" s="16"/>
      <c r="F17" s="85"/>
    </row>
    <row r="18" spans="3:11" ht="40.5" customHeight="1">
      <c r="C18" s="9" t="s">
        <v>76</v>
      </c>
      <c r="D18" s="115" t="s">
        <v>23</v>
      </c>
      <c r="E18" s="116"/>
      <c r="F18" s="7">
        <v>54</v>
      </c>
      <c r="G18" s="48"/>
      <c r="H18" s="105">
        <f>SUM(G19)*F18</f>
        <v>24300</v>
      </c>
      <c r="I18" s="106">
        <v>0.2</v>
      </c>
      <c r="J18" s="105">
        <f>SUM(H18)*20/100</f>
        <v>4860</v>
      </c>
      <c r="K18" s="49">
        <f>SUM(H18)+J18</f>
        <v>29160</v>
      </c>
    </row>
    <row r="19" spans="3:12" ht="19.5" customHeight="1">
      <c r="C19" s="36" t="s">
        <v>24</v>
      </c>
      <c r="E19" s="1" t="s">
        <v>18</v>
      </c>
      <c r="F19" s="8"/>
      <c r="G19" s="111">
        <v>450</v>
      </c>
      <c r="L19" s="7" t="s">
        <v>87</v>
      </c>
    </row>
    <row r="20" spans="3:12" ht="19.5" customHeight="1">
      <c r="C20" s="36" t="s">
        <v>25</v>
      </c>
      <c r="E20" s="1" t="s">
        <v>19</v>
      </c>
      <c r="F20" s="8"/>
      <c r="G20" s="111">
        <v>450</v>
      </c>
      <c r="L20" s="7" t="s">
        <v>87</v>
      </c>
    </row>
    <row r="21" spans="3:12" ht="19.5" customHeight="1">
      <c r="C21" s="36" t="s">
        <v>26</v>
      </c>
      <c r="E21" s="1" t="s">
        <v>20</v>
      </c>
      <c r="F21" s="8"/>
      <c r="G21" s="111">
        <v>450</v>
      </c>
      <c r="L21" s="7" t="s">
        <v>87</v>
      </c>
    </row>
    <row r="22" spans="3:6" ht="17.25" customHeight="1">
      <c r="C22" s="10" t="s">
        <v>2</v>
      </c>
      <c r="F22" s="37"/>
    </row>
    <row r="23" spans="3:12" ht="17.25" customHeight="1">
      <c r="C23" s="11" t="s">
        <v>57</v>
      </c>
      <c r="D23" s="8"/>
      <c r="E23" s="33" t="s">
        <v>27</v>
      </c>
      <c r="F23" s="7">
        <v>24</v>
      </c>
      <c r="G23" s="111">
        <v>205</v>
      </c>
      <c r="H23" s="105">
        <f>SUM(F23)*G23</f>
        <v>4920</v>
      </c>
      <c r="I23" s="106">
        <v>0.2</v>
      </c>
      <c r="J23" s="105">
        <f>SUM(H23)*20/100</f>
        <v>984</v>
      </c>
      <c r="K23" s="49">
        <f>SUM(H23)+J23</f>
        <v>5904</v>
      </c>
      <c r="L23" s="7" t="s">
        <v>88</v>
      </c>
    </row>
    <row r="24" spans="3:12" ht="17.25" customHeight="1">
      <c r="C24" s="11" t="s">
        <v>58</v>
      </c>
      <c r="D24" s="8"/>
      <c r="E24" s="1" t="s">
        <v>21</v>
      </c>
      <c r="F24" s="7">
        <v>24</v>
      </c>
      <c r="G24" s="111">
        <v>205</v>
      </c>
      <c r="H24" s="105">
        <f>SUM(F24)*G24</f>
        <v>4920</v>
      </c>
      <c r="I24" s="106">
        <v>0.2</v>
      </c>
      <c r="J24" s="105">
        <f>SUM(H24)*20/100</f>
        <v>984</v>
      </c>
      <c r="K24" s="49">
        <f>SUM(H24)+J24</f>
        <v>5904</v>
      </c>
      <c r="L24" s="7" t="s">
        <v>88</v>
      </c>
    </row>
    <row r="25" spans="3:12" ht="17.25" customHeight="1">
      <c r="C25" s="11" t="s">
        <v>59</v>
      </c>
      <c r="D25" s="8"/>
      <c r="E25" s="1" t="s">
        <v>28</v>
      </c>
      <c r="F25" s="7">
        <v>72</v>
      </c>
      <c r="G25" s="111">
        <v>205</v>
      </c>
      <c r="H25" s="105">
        <f>SUM(F25)*G25</f>
        <v>14760</v>
      </c>
      <c r="I25" s="106">
        <v>0.2</v>
      </c>
      <c r="J25" s="105">
        <f>SUM(H25)*20/100</f>
        <v>2952</v>
      </c>
      <c r="K25" s="49">
        <f>SUM(H25)+J25</f>
        <v>17712</v>
      </c>
      <c r="L25" s="7" t="s">
        <v>88</v>
      </c>
    </row>
    <row r="26" spans="3:12" ht="17.25" customHeight="1">
      <c r="C26" s="10" t="s">
        <v>43</v>
      </c>
      <c r="D26" s="8"/>
      <c r="E26" s="1" t="s">
        <v>22</v>
      </c>
      <c r="F26" s="7">
        <v>24</v>
      </c>
      <c r="G26" s="111">
        <v>205</v>
      </c>
      <c r="H26" s="105">
        <f>SUM(F26)*G26</f>
        <v>4920</v>
      </c>
      <c r="I26" s="106">
        <v>0.2</v>
      </c>
      <c r="J26" s="105">
        <f>SUM(H26)*20/100</f>
        <v>984</v>
      </c>
      <c r="K26" s="49">
        <f>SUM(H26)+J26</f>
        <v>5904</v>
      </c>
      <c r="L26" s="7" t="s">
        <v>88</v>
      </c>
    </row>
    <row r="27" spans="3:6" ht="18.75" customHeight="1">
      <c r="C27" s="12"/>
      <c r="F27" s="1"/>
    </row>
    <row r="28" spans="1:6" ht="24" customHeight="1">
      <c r="A28" s="30" t="s">
        <v>3</v>
      </c>
      <c r="B28" s="40" t="s">
        <v>14</v>
      </c>
      <c r="C28" s="6" t="s">
        <v>13</v>
      </c>
      <c r="E28" s="8"/>
      <c r="F28" s="8"/>
    </row>
    <row r="29" spans="3:11" ht="27">
      <c r="C29" s="9" t="s">
        <v>4</v>
      </c>
      <c r="E29" s="1" t="s">
        <v>29</v>
      </c>
      <c r="F29" s="35">
        <v>30</v>
      </c>
      <c r="G29" s="48"/>
      <c r="H29" s="105">
        <f>SUM(F29)*G30</f>
        <v>11400</v>
      </c>
      <c r="I29" s="106">
        <v>0.2</v>
      </c>
      <c r="J29" s="105">
        <f>SUM(H29)*20/100</f>
        <v>2280</v>
      </c>
      <c r="K29" s="49">
        <f>SUM(H29)+J29</f>
        <v>13680</v>
      </c>
    </row>
    <row r="30" spans="3:12" ht="17.25" customHeight="1">
      <c r="C30" s="9" t="s">
        <v>31</v>
      </c>
      <c r="E30" s="33" t="s">
        <v>30</v>
      </c>
      <c r="F30" s="8"/>
      <c r="G30" s="112">
        <v>380</v>
      </c>
      <c r="L30" s="7" t="s">
        <v>89</v>
      </c>
    </row>
    <row r="31" spans="3:12" ht="17.25" customHeight="1">
      <c r="C31" s="9" t="s">
        <v>32</v>
      </c>
      <c r="E31" s="33" t="s">
        <v>34</v>
      </c>
      <c r="F31" s="8"/>
      <c r="G31" s="112">
        <v>380</v>
      </c>
      <c r="L31" s="7" t="s">
        <v>89</v>
      </c>
    </row>
    <row r="32" spans="3:12" ht="17.25" customHeight="1">
      <c r="C32" s="9" t="s">
        <v>33</v>
      </c>
      <c r="E32" s="33" t="s">
        <v>35</v>
      </c>
      <c r="F32" s="8"/>
      <c r="G32" s="112">
        <v>380</v>
      </c>
      <c r="L32" s="7" t="s">
        <v>89</v>
      </c>
    </row>
    <row r="33" spans="3:12" ht="17.25" customHeight="1">
      <c r="C33" s="9" t="s">
        <v>36</v>
      </c>
      <c r="E33" s="33" t="s">
        <v>37</v>
      </c>
      <c r="F33" s="8"/>
      <c r="G33" s="112">
        <v>380</v>
      </c>
      <c r="L33" s="7" t="s">
        <v>89</v>
      </c>
    </row>
    <row r="34" spans="3:12" ht="27">
      <c r="C34" s="9" t="s">
        <v>5</v>
      </c>
      <c r="D34" s="33" t="s">
        <v>38</v>
      </c>
      <c r="E34" s="33" t="s">
        <v>39</v>
      </c>
      <c r="F34" s="33">
        <v>27</v>
      </c>
      <c r="G34" s="112">
        <v>240</v>
      </c>
      <c r="H34" s="105">
        <f>SUM(F34)*G34</f>
        <v>6480</v>
      </c>
      <c r="I34" s="106">
        <v>0.2</v>
      </c>
      <c r="J34" s="105">
        <f>SUM(H34)*20/100</f>
        <v>1296</v>
      </c>
      <c r="K34" s="49">
        <f>SUM(H34)+J34</f>
        <v>7776</v>
      </c>
      <c r="L34" s="7" t="s">
        <v>87</v>
      </c>
    </row>
    <row r="35" spans="3:6" ht="20.25" customHeight="1">
      <c r="C35" s="10" t="s">
        <v>98</v>
      </c>
      <c r="F35" s="38"/>
    </row>
    <row r="36" spans="3:12" ht="13.5">
      <c r="C36" s="11" t="s">
        <v>40</v>
      </c>
      <c r="D36" s="8"/>
      <c r="E36" s="33" t="s">
        <v>45</v>
      </c>
      <c r="F36" s="7">
        <v>24</v>
      </c>
      <c r="G36" s="112">
        <v>240</v>
      </c>
      <c r="H36" s="105">
        <f>SUM(F36)*G36</f>
        <v>5760</v>
      </c>
      <c r="I36" s="106">
        <v>0.2</v>
      </c>
      <c r="J36" s="105">
        <f>SUM(H36)*20/100</f>
        <v>1152</v>
      </c>
      <c r="K36" s="49">
        <f>SUM(H36)+J36</f>
        <v>6912</v>
      </c>
      <c r="L36" s="7" t="s">
        <v>88</v>
      </c>
    </row>
    <row r="37" spans="3:12" ht="13.5">
      <c r="C37" s="11" t="s">
        <v>41</v>
      </c>
      <c r="D37" s="8"/>
      <c r="E37" s="33" t="s">
        <v>44</v>
      </c>
      <c r="F37" s="7">
        <v>48</v>
      </c>
      <c r="G37" s="112">
        <v>240</v>
      </c>
      <c r="H37" s="105">
        <f>SUM(F37)*G37</f>
        <v>11520</v>
      </c>
      <c r="I37" s="106">
        <v>0.2</v>
      </c>
      <c r="J37" s="105">
        <f>SUM(H37)*20/100</f>
        <v>2304</v>
      </c>
      <c r="K37" s="49">
        <f>SUM(H37)+J37</f>
        <v>13824</v>
      </c>
      <c r="L37" s="7" t="s">
        <v>88</v>
      </c>
    </row>
    <row r="38" spans="3:12" ht="13.5">
      <c r="C38" s="10" t="s">
        <v>42</v>
      </c>
      <c r="D38" s="8"/>
      <c r="E38" s="33" t="s">
        <v>90</v>
      </c>
      <c r="F38" s="7">
        <v>48</v>
      </c>
      <c r="G38" s="112">
        <v>240</v>
      </c>
      <c r="H38" s="105">
        <f>SUM(F38)*G38</f>
        <v>11520</v>
      </c>
      <c r="I38" s="106">
        <v>0.2</v>
      </c>
      <c r="J38" s="105">
        <f>SUM(H38)*20/100</f>
        <v>2304</v>
      </c>
      <c r="K38" s="49">
        <f>SUM(H38)+J38</f>
        <v>13824</v>
      </c>
      <c r="L38" s="7" t="s">
        <v>88</v>
      </c>
    </row>
    <row r="39" spans="3:12" ht="13.5">
      <c r="C39" s="10" t="s">
        <v>43</v>
      </c>
      <c r="D39" s="8"/>
      <c r="E39" s="33" t="s">
        <v>46</v>
      </c>
      <c r="F39" s="7">
        <v>24</v>
      </c>
      <c r="G39" s="112">
        <v>240</v>
      </c>
      <c r="H39" s="105">
        <f>SUM(F39)*G39</f>
        <v>5760</v>
      </c>
      <c r="I39" s="106">
        <v>0.2</v>
      </c>
      <c r="J39" s="105">
        <f>SUM(H39)*20/100</f>
        <v>1152</v>
      </c>
      <c r="K39" s="49">
        <f>SUM(H39)+J39</f>
        <v>6912</v>
      </c>
      <c r="L39" s="7" t="s">
        <v>88</v>
      </c>
    </row>
    <row r="40" spans="3:6" ht="18.75" customHeight="1">
      <c r="C40" s="113" t="s">
        <v>97</v>
      </c>
      <c r="F40" s="1"/>
    </row>
    <row r="41" spans="1:12" s="82" customFormat="1" ht="36.75" customHeight="1">
      <c r="A41" s="76"/>
      <c r="B41" s="77"/>
      <c r="C41" s="42" t="s">
        <v>96</v>
      </c>
      <c r="D41" s="77" t="s">
        <v>61</v>
      </c>
      <c r="E41" s="5" t="s">
        <v>62</v>
      </c>
      <c r="F41" s="5" t="s">
        <v>63</v>
      </c>
      <c r="G41" s="78" t="s">
        <v>64</v>
      </c>
      <c r="H41" s="79" t="s">
        <v>65</v>
      </c>
      <c r="I41" s="79" t="s">
        <v>66</v>
      </c>
      <c r="J41" s="80" t="s">
        <v>67</v>
      </c>
      <c r="K41" s="80" t="s">
        <v>68</v>
      </c>
      <c r="L41" s="77" t="s">
        <v>74</v>
      </c>
    </row>
    <row r="42" spans="1:6" ht="24.75" customHeight="1">
      <c r="A42" s="30" t="s">
        <v>6</v>
      </c>
      <c r="B42" s="40" t="s">
        <v>16</v>
      </c>
      <c r="C42" s="2" t="s">
        <v>15</v>
      </c>
      <c r="E42" s="33" t="s">
        <v>53</v>
      </c>
      <c r="F42" s="39"/>
    </row>
    <row r="43" spans="3:12" ht="27">
      <c r="C43" s="9" t="s">
        <v>47</v>
      </c>
      <c r="D43" s="8"/>
      <c r="E43" s="33" t="s">
        <v>48</v>
      </c>
      <c r="F43" s="7">
        <v>6</v>
      </c>
      <c r="G43" s="112">
        <v>245</v>
      </c>
      <c r="H43" s="105">
        <f>SUM(F43)*G43</f>
        <v>1470</v>
      </c>
      <c r="I43" s="106">
        <v>0.2</v>
      </c>
      <c r="J43" s="105">
        <f>SUM(H43)*20/100</f>
        <v>294</v>
      </c>
      <c r="K43" s="49">
        <f>SUM(H43)+J43</f>
        <v>1764</v>
      </c>
      <c r="L43" s="7" t="s">
        <v>87</v>
      </c>
    </row>
    <row r="44" spans="3:7" ht="19.5" customHeight="1">
      <c r="C44" s="10" t="s">
        <v>99</v>
      </c>
      <c r="D44" s="8"/>
      <c r="F44" s="7"/>
      <c r="G44" s="16"/>
    </row>
    <row r="45" spans="3:12" ht="15" customHeight="1">
      <c r="C45" s="11" t="s">
        <v>49</v>
      </c>
      <c r="D45" s="8"/>
      <c r="E45" s="33" t="s">
        <v>50</v>
      </c>
      <c r="F45" s="7">
        <v>12</v>
      </c>
      <c r="G45" s="112">
        <v>240</v>
      </c>
      <c r="H45" s="105">
        <f>SUM(F45)*G45</f>
        <v>2880</v>
      </c>
      <c r="I45" s="106">
        <v>0.2</v>
      </c>
      <c r="J45" s="105">
        <f>SUM(H45)*20/100</f>
        <v>576</v>
      </c>
      <c r="K45" s="49">
        <f>SUM(H45)+J45</f>
        <v>3456</v>
      </c>
      <c r="L45" s="7" t="s">
        <v>88</v>
      </c>
    </row>
    <row r="46" spans="3:12" ht="15" customHeight="1">
      <c r="C46" s="11" t="s">
        <v>41</v>
      </c>
      <c r="D46" s="8"/>
      <c r="E46" s="33" t="s">
        <v>51</v>
      </c>
      <c r="F46" s="7">
        <v>36</v>
      </c>
      <c r="G46" s="112">
        <v>240</v>
      </c>
      <c r="H46" s="105">
        <f>SUM(F46)*G46</f>
        <v>8640</v>
      </c>
      <c r="I46" s="106">
        <v>0.2</v>
      </c>
      <c r="J46" s="105">
        <f>SUM(H46)*20/100</f>
        <v>1728</v>
      </c>
      <c r="K46" s="49">
        <f>SUM(H46)+J46</f>
        <v>10368</v>
      </c>
      <c r="L46" s="7" t="s">
        <v>88</v>
      </c>
    </row>
    <row r="47" spans="3:12" ht="15" customHeight="1">
      <c r="C47" s="10" t="s">
        <v>94</v>
      </c>
      <c r="D47" s="8"/>
      <c r="E47" s="33" t="s">
        <v>52</v>
      </c>
      <c r="F47" s="7">
        <v>24</v>
      </c>
      <c r="G47" s="112">
        <v>240</v>
      </c>
      <c r="H47" s="105">
        <f>SUM(F47)*G47</f>
        <v>5760</v>
      </c>
      <c r="I47" s="106">
        <v>0.2</v>
      </c>
      <c r="J47" s="105">
        <f>SUM(H47)*20/100</f>
        <v>1152</v>
      </c>
      <c r="K47" s="49">
        <f>SUM(H47)+J47</f>
        <v>6912</v>
      </c>
      <c r="L47" s="7" t="s">
        <v>88</v>
      </c>
    </row>
    <row r="48" spans="3:6" ht="18.75" customHeight="1">
      <c r="C48" s="12"/>
      <c r="F48" s="1"/>
    </row>
    <row r="49" spans="1:12" ht="36.75" customHeight="1">
      <c r="A49" s="30" t="s">
        <v>7</v>
      </c>
      <c r="B49" s="114" t="s">
        <v>91</v>
      </c>
      <c r="C49" s="10" t="s">
        <v>8</v>
      </c>
      <c r="D49" s="33" t="s">
        <v>54</v>
      </c>
      <c r="E49" s="8"/>
      <c r="F49" s="7">
        <v>90</v>
      </c>
      <c r="G49" s="112">
        <v>48</v>
      </c>
      <c r="H49" s="105">
        <f>SUM(F49)*G49</f>
        <v>4320</v>
      </c>
      <c r="I49" s="106">
        <v>0.2</v>
      </c>
      <c r="J49" s="105">
        <f>SUM(H49)*20/100</f>
        <v>864</v>
      </c>
      <c r="K49" s="49">
        <f>SUM(H49)+J49</f>
        <v>5184</v>
      </c>
      <c r="L49" s="7" t="s">
        <v>95</v>
      </c>
    </row>
    <row r="50" spans="3:7" ht="18" customHeight="1">
      <c r="C50" s="100" t="s">
        <v>92</v>
      </c>
      <c r="D50" s="31"/>
      <c r="E50" s="16" t="s">
        <v>55</v>
      </c>
      <c r="F50" s="3"/>
      <c r="G50" s="8"/>
    </row>
    <row r="51" spans="3:7" ht="18" customHeight="1">
      <c r="C51" s="100" t="s">
        <v>93</v>
      </c>
      <c r="D51" s="31"/>
      <c r="E51" s="16" t="s">
        <v>56</v>
      </c>
      <c r="G51" s="8"/>
    </row>
    <row r="52" spans="6:8" ht="18" customHeight="1">
      <c r="F52" s="41"/>
      <c r="G52" s="16"/>
      <c r="H52" s="112"/>
    </row>
    <row r="53" spans="1:24" s="15" customFormat="1" ht="20.25" customHeight="1">
      <c r="A53" s="13"/>
      <c r="B53" s="14"/>
      <c r="C53" s="50"/>
      <c r="E53" s="1"/>
      <c r="F53" s="51"/>
      <c r="G53" s="82"/>
      <c r="H53" s="81"/>
      <c r="I53" s="81"/>
      <c r="J53" s="103"/>
      <c r="K53" s="25"/>
      <c r="L53" s="1"/>
      <c r="M53" s="1"/>
      <c r="N53" s="37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11" s="60" customFormat="1" ht="20.25" customHeight="1">
      <c r="A54" s="52"/>
      <c r="B54" s="53"/>
      <c r="C54" s="53"/>
      <c r="D54" s="54"/>
      <c r="E54" s="55"/>
      <c r="F54" s="56"/>
      <c r="G54" s="57"/>
      <c r="H54" s="58" t="s">
        <v>77</v>
      </c>
      <c r="I54" s="58"/>
      <c r="J54" s="58" t="s">
        <v>78</v>
      </c>
      <c r="K54" s="59" t="s">
        <v>79</v>
      </c>
    </row>
    <row r="55" spans="1:11" s="61" customFormat="1" ht="20.25" customHeight="1">
      <c r="A55" s="52"/>
      <c r="B55" s="53"/>
      <c r="D55" s="54"/>
      <c r="E55" s="62" t="s">
        <v>80</v>
      </c>
      <c r="F55" s="63"/>
      <c r="G55" s="64"/>
      <c r="H55" s="65">
        <f>SUM(H16:H49)</f>
        <v>129330</v>
      </c>
      <c r="I55" s="66"/>
      <c r="J55" s="67">
        <f>SUM(J14:J49)</f>
        <v>25866</v>
      </c>
      <c r="K55" s="68">
        <f>SUM(K16:K49)</f>
        <v>155196</v>
      </c>
    </row>
    <row r="56" spans="1:11" s="61" customFormat="1" ht="20.25" customHeight="1">
      <c r="A56" s="52"/>
      <c r="B56" s="53"/>
      <c r="D56" s="54"/>
      <c r="E56" s="69" t="s">
        <v>81</v>
      </c>
      <c r="F56" s="70"/>
      <c r="G56" s="71"/>
      <c r="H56" s="72">
        <f>SUM(H55)*2</f>
        <v>258660</v>
      </c>
      <c r="I56" s="73"/>
      <c r="J56" s="74">
        <f>SUM(J55)*2</f>
        <v>51732</v>
      </c>
      <c r="K56" s="75">
        <f>SUM(K55)*2</f>
        <v>310392</v>
      </c>
    </row>
  </sheetData>
  <mergeCells count="1">
    <mergeCell ref="D18:E18"/>
  </mergeCells>
  <printOptions gridLines="1"/>
  <pageMargins left="0.24" right="0.14" top="0.63" bottom="0.37" header="0.28" footer="0.18"/>
  <pageSetup horizontalDpi="600" verticalDpi="600" orientation="landscape" paperSize="9" scale="81" r:id="rId1"/>
  <headerFooter alignWithMargins="0">
    <oddHeader>&amp;CAggiudicazione procedura negoziata a seguito di diserzione parziale di gara a procedura aperta dispositivi per laparoscopia&amp;R
</oddHeader>
    <oddFooter>&amp;R&amp;P</oddFooter>
  </headerFooter>
  <rowBreaks count="2" manualBreakCount="2">
    <brk id="11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cabubi</dc:creator>
  <cp:keywords/>
  <dc:description/>
  <cp:lastModifiedBy>ASL7</cp:lastModifiedBy>
  <cp:lastPrinted>2008-07-23T09:41:55Z</cp:lastPrinted>
  <dcterms:created xsi:type="dcterms:W3CDTF">2008-06-29T14:43:40Z</dcterms:created>
  <dcterms:modified xsi:type="dcterms:W3CDTF">2008-07-23T09:52:53Z</dcterms:modified>
  <cp:category/>
  <cp:version/>
  <cp:contentType/>
  <cp:contentStatus/>
</cp:coreProperties>
</file>