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Foglio1" sheetId="1" state="visible" r:id="rId2"/>
  </sheets>
  <externalReferences>
    <externalReference r:id="rId3"/>
  </externalReferences>
  <calcPr iterateCount="100" refMode="A1" iterate="false" iterateDelta="0.0001"/>
</workbook>
</file>

<file path=xl/sharedStrings.xml><?xml version="1.0" encoding="utf-8"?>
<sst xmlns="http://schemas.openxmlformats.org/spreadsheetml/2006/main" count="138" uniqueCount="94">
  <si>
    <t>AZIENDA SANITARIA LOCALE N. 7 - CARBONIA</t>
  </si>
  <si>
    <t>Conto economico</t>
  </si>
  <si>
    <t>A )</t>
  </si>
  <si>
    <t>Valore della produzione</t>
  </si>
  <si>
    <t> </t>
  </si>
  <si>
    <t>1)</t>
  </si>
  <si>
    <t>Ricavi per prestazioni</t>
  </si>
  <si>
    <t>di cui: </t>
  </si>
  <si>
    <t>- da fondo sanitario regionale</t>
  </si>
  <si>
    <t>- da altro</t>
  </si>
  <si>
    <t>2)</t>
  </si>
  <si>
    <t>Incrementi di immobilizzazioni per lavori interni</t>
  </si>
  <si>
    <t>3)</t>
  </si>
  <si>
    <t>Altri ricavi e proventi</t>
  </si>
  <si>
    <t>-</t>
  </si>
  <si>
    <t>contributi conto esercizio </t>
  </si>
  <si>
    <t>Totale valore della produzione</t>
  </si>
  <si>
    <t>B )</t>
  </si>
  <si>
    <t>Costi della produzione</t>
  </si>
  <si>
    <t>4)</t>
  </si>
  <si>
    <t>Per beni di consumo</t>
  </si>
  <si>
    <t>a)</t>
  </si>
  <si>
    <t>sanitari</t>
  </si>
  <si>
    <t>b)</t>
  </si>
  <si>
    <t>non sanitari</t>
  </si>
  <si>
    <t>5)</t>
  </si>
  <si>
    <t>Per servizi: </t>
  </si>
  <si>
    <t>6)</t>
  </si>
  <si>
    <t>Per godimento di beni di terzi</t>
  </si>
  <si>
    <t>7)</t>
  </si>
  <si>
    <t>Per il personale</t>
  </si>
  <si>
    <t>personale del ruolo sanitario</t>
  </si>
  <si>
    <t>personale del ruolo professionale</t>
  </si>
  <si>
    <t>c)</t>
  </si>
  <si>
    <t>personale del ruolo tecnico</t>
  </si>
  <si>
    <t>d)</t>
  </si>
  <si>
    <t>personale del ruolo amministrativo</t>
  </si>
  <si>
    <t>8)</t>
  </si>
  <si>
    <t>Ammortamenti e svalutazioni</t>
  </si>
  <si>
    <t>a) Sanitari:</t>
  </si>
  <si>
    <t>Ammortamento delle immobilizzazioni immateriali</t>
  </si>
  <si>
    <t>Ammortamento e svalutazione dei fabbricati</t>
  </si>
  <si>
    <t>Ammortamento e svalutazione delle altre </t>
  </si>
  <si>
    <t>immobilizzazioni materiali</t>
  </si>
  <si>
    <t>Svalutazioni dei crediti e delle altre voci comprese</t>
  </si>
  <si>
    <t>nell'attivo circolante</t>
  </si>
  <si>
    <t>9)</t>
  </si>
  <si>
    <t>Variazione delle rimanenze</t>
  </si>
  <si>
    <t>sanitarie</t>
  </si>
  <si>
    <t>non sanitarie</t>
  </si>
  <si>
    <t>10)</t>
  </si>
  <si>
    <t>Accantonamenti per rischi e oneri</t>
  </si>
  <si>
    <t>11) </t>
  </si>
  <si>
    <t>Altri accantonamenti</t>
  </si>
  <si>
    <t>12)</t>
  </si>
  <si>
    <t>Oneri diversi di gestione</t>
  </si>
  <si>
    <t>Totale costi della produzione</t>
  </si>
  <si>
    <t>Differenza tra valore e costi della produzione (A-B)</t>
  </si>
  <si>
    <t>C )</t>
  </si>
  <si>
    <t>Proventi e oneri finanziari</t>
  </si>
  <si>
    <t>13)</t>
  </si>
  <si>
    <t>Interessi e altri proventi finanziari</t>
  </si>
  <si>
    <t>14)</t>
  </si>
  <si>
    <t>Interessi e altri oneri finanziari</t>
  </si>
  <si>
    <t>Totale proventi e oneri finanziari</t>
  </si>
  <si>
    <t>D )</t>
  </si>
  <si>
    <t>Rettifiche di valore di attività finanziarie</t>
  </si>
  <si>
    <t>15)</t>
  </si>
  <si>
    <t>Rivalutazioni</t>
  </si>
  <si>
    <t>16) </t>
  </si>
  <si>
    <t>Svalutazione</t>
  </si>
  <si>
    <t>Totale rettifiche di valore di attività finanziarie</t>
  </si>
  <si>
    <t>E )</t>
  </si>
  <si>
    <t>Proventi e oneri straordinari</t>
  </si>
  <si>
    <t>17)</t>
  </si>
  <si>
    <t>Proventi :</t>
  </si>
  <si>
    <t>plusvalenze </t>
  </si>
  <si>
    <t>altri proventi straordinari</t>
  </si>
  <si>
    <t>Totale proventi straordinari</t>
  </si>
  <si>
    <t>18)</t>
  </si>
  <si>
    <t>Oneri :</t>
  </si>
  <si>
    <t>minusvalenze</t>
  </si>
  <si>
    <t>imposte esercizi precedenti</t>
  </si>
  <si>
    <t>altri oneri straordinari</t>
  </si>
  <si>
    <t>Totale oneri straordinari</t>
  </si>
  <si>
    <t>Totale delle partite straordinarie</t>
  </si>
  <si>
    <t>Risultato prima delle imposte ( A - B ±C ± D ±E )</t>
  </si>
  <si>
    <t>19)</t>
  </si>
  <si>
    <t>Imposte sul reddito dell'esercizio</t>
  </si>
  <si>
    <t>a)    correnti</t>
  </si>
  <si>
    <t>b)    anticipate</t>
  </si>
  <si>
    <t>c)    differite</t>
  </si>
  <si>
    <t>Totale delle imposte sul reddito dell'esercizio</t>
  </si>
  <si>
    <t>Utile (Perdita dell'esercizio)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</si>
</sst>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_-;\-* #,##0_-;_-* \-_-;_-@_-"/>
    <numFmt numFmtId="166" formatCode="#,##0.00"/>
    <numFmt numFmtId="167" formatCode="@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name val="Times New Roman"/>
      <family val="1"/>
      <charset val="1"/>
    </font>
    <font>
      <b val="true"/>
      <sz val="9"/>
      <name val="Arial"/>
      <family val="2"/>
      <charset val="1"/>
    </font>
    <font>
      <sz val="9"/>
      <name val="Arial"/>
      <family val="2"/>
      <charset val="1"/>
    </font>
    <font>
      <i val="true"/>
      <sz val="10"/>
      <name val="Arial"/>
      <family val="2"/>
      <charset val="1"/>
    </font>
    <font>
      <b val="true"/>
      <i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 style="thin"/>
      <right style="thin"/>
      <top/>
      <bottom style="double"/>
      <diagonal/>
    </border>
    <border diagonalUp="false" diagonalDown="false">
      <left/>
      <right style="thin"/>
      <top/>
      <bottom style="double"/>
      <diagonal/>
    </border>
    <border diagonalUp="false" diagonalDown="false">
      <left style="thin"/>
      <right style="thin"/>
      <top style="double"/>
      <bottom style="medium"/>
      <diagonal/>
    </border>
    <border diagonalUp="false" diagonalDown="false">
      <left/>
      <right style="thin"/>
      <top style="double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left" vertical="bottom" textRotation="0" wrapText="false" indent="3" shrinkToFit="false"/>
      <protection locked="true" hidden="false"/>
    </xf>
    <xf numFmtId="164" fontId="9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7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7" fillId="0" borderId="1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7" fillId="0" borderId="5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bottom" textRotation="0" wrapText="false" indent="4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7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bottom" textRotation="0" wrapText="false" indent="3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8" fillId="0" borderId="5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8" fillId="0" borderId="7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7" fillId="0" borderId="7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1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8" fillId="0" borderId="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8" fillId="0" borderId="1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8" fillId="0" borderId="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1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7" fillId="0" borderId="1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1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7" fillId="0" borderId="18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7" fillId="0" borderId="19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7" fillId="0" borderId="2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21" xfId="2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Comma [0]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164160</xdr:colOff>
      <xdr:row>0</xdr:row>
      <xdr:rowOff>6120</xdr:rowOff>
    </xdr:from>
    <xdr:to>
      <xdr:col>3</xdr:col>
      <xdr:colOff>529560</xdr:colOff>
      <xdr:row>1</xdr:row>
      <xdr:rowOff>112320</xdr:rowOff>
    </xdr:to>
    <xdr:pic>
      <xdr:nvPicPr>
        <xdr:cNvPr id="0" name="Immagine 2" descr=""/>
        <xdr:cNvPicPr/>
      </xdr:nvPicPr>
      <xdr:blipFill>
        <a:blip r:embed="rId1"/>
        <a:stretch/>
      </xdr:blipFill>
      <xdr:spPr>
        <a:xfrm>
          <a:off x="164160" y="6120"/>
          <a:ext cx="2765520" cy="273600"/>
        </a:xfrm>
        <a:prstGeom prst="rect">
          <a:avLst/>
        </a:prstGeom>
        <a:ln w="9360"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u17001473/AppData/Local/Temp/CONTO%20ECONOMICO%202014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 "/>
      <sheetName val="Foglio3 "/>
      <sheetName val="Foglio5"/>
      <sheetName val="C.E."/>
    </sheetNames>
    <sheetDataSet>
      <sheetData sheetId="0">
        <row r="7">
          <cell r="E7">
            <v>195584398.66</v>
          </cell>
        </row>
        <row r="9">
          <cell r="E9">
            <v>8666320.83</v>
          </cell>
        </row>
        <row r="12">
          <cell r="E12">
            <v>438077.81</v>
          </cell>
        </row>
        <row r="16">
          <cell r="E16">
            <v>29159.51</v>
          </cell>
        </row>
        <row r="21">
          <cell r="E21">
            <v>0</v>
          </cell>
        </row>
        <row r="26">
          <cell r="E26">
            <v>0</v>
          </cell>
        </row>
        <row r="28">
          <cell r="E28">
            <v>0</v>
          </cell>
        </row>
        <row r="30">
          <cell r="E30">
            <v>107375.53</v>
          </cell>
        </row>
        <row r="32">
          <cell r="E32">
            <v>335616</v>
          </cell>
        </row>
        <row r="34">
          <cell r="E34">
            <v>1398.2</v>
          </cell>
        </row>
        <row r="37">
          <cell r="E37">
            <v>207678.97</v>
          </cell>
        </row>
        <row r="43">
          <cell r="E43">
            <v>856847.61</v>
          </cell>
        </row>
        <row r="49">
          <cell r="E49">
            <v>20280</v>
          </cell>
        </row>
        <row r="53">
          <cell r="E53">
            <v>1647955.21</v>
          </cell>
        </row>
        <row r="59">
          <cell r="E59">
            <v>207964.22</v>
          </cell>
        </row>
        <row r="66">
          <cell r="E66">
            <v>302952.79</v>
          </cell>
        </row>
        <row r="72">
          <cell r="E72">
            <v>122541.62</v>
          </cell>
        </row>
        <row r="79">
          <cell r="E79">
            <v>1646614.33</v>
          </cell>
        </row>
        <row r="88">
          <cell r="D88">
            <v>11528660.66</v>
          </cell>
        </row>
        <row r="89">
          <cell r="D89">
            <v>3324663.57</v>
          </cell>
        </row>
        <row r="91">
          <cell r="D91">
            <v>894592.56</v>
          </cell>
        </row>
        <row r="93">
          <cell r="D93">
            <v>970466.75</v>
          </cell>
        </row>
        <row r="95">
          <cell r="D95">
            <v>213023.38</v>
          </cell>
        </row>
        <row r="97">
          <cell r="D97">
            <v>12705</v>
          </cell>
        </row>
        <row r="99">
          <cell r="D99">
            <v>2918583.59</v>
          </cell>
        </row>
        <row r="101">
          <cell r="D101">
            <v>1132.16</v>
          </cell>
        </row>
        <row r="103">
          <cell r="D103">
            <v>4692603.19</v>
          </cell>
        </row>
        <row r="105">
          <cell r="D105">
            <v>1712209.03</v>
          </cell>
        </row>
        <row r="107">
          <cell r="D107">
            <v>970520.99</v>
          </cell>
        </row>
        <row r="111">
          <cell r="D111">
            <v>6405</v>
          </cell>
        </row>
        <row r="114">
          <cell r="D114">
            <v>242680.71</v>
          </cell>
        </row>
        <row r="117">
          <cell r="D117">
            <v>86313.3</v>
          </cell>
        </row>
        <row r="119">
          <cell r="D119">
            <v>63404.62</v>
          </cell>
        </row>
        <row r="121">
          <cell r="D121">
            <v>115234.56</v>
          </cell>
        </row>
        <row r="123">
          <cell r="D123">
            <v>334533.77</v>
          </cell>
        </row>
        <row r="125">
          <cell r="D125">
            <v>93189.44</v>
          </cell>
        </row>
        <row r="127">
          <cell r="D127">
            <v>20861.81</v>
          </cell>
        </row>
        <row r="145">
          <cell r="D145">
            <v>60362.94</v>
          </cell>
        </row>
        <row r="152">
          <cell r="D152">
            <v>15880.9</v>
          </cell>
        </row>
        <row r="165">
          <cell r="D165">
            <v>47981.78</v>
          </cell>
        </row>
        <row r="271">
          <cell r="E271">
            <v>110793.5</v>
          </cell>
        </row>
        <row r="274">
          <cell r="E274">
            <v>2247946.78</v>
          </cell>
        </row>
        <row r="283">
          <cell r="D283">
            <v>23257645.1</v>
          </cell>
        </row>
        <row r="284">
          <cell r="D284">
            <v>2341243.37</v>
          </cell>
        </row>
        <row r="285">
          <cell r="D285">
            <v>1478797.08</v>
          </cell>
        </row>
        <row r="287">
          <cell r="D287">
            <v>384363.4</v>
          </cell>
        </row>
        <row r="288">
          <cell r="D288">
            <v>7475360.58</v>
          </cell>
        </row>
        <row r="289">
          <cell r="D289">
            <v>723193.75</v>
          </cell>
        </row>
        <row r="291">
          <cell r="D291">
            <v>1611440.2</v>
          </cell>
        </row>
        <row r="292">
          <cell r="D292">
            <v>271719.37</v>
          </cell>
        </row>
        <row r="293">
          <cell r="D293">
            <v>547.8</v>
          </cell>
        </row>
        <row r="294">
          <cell r="D294">
            <v>98698.48</v>
          </cell>
        </row>
        <row r="295">
          <cell r="D295">
            <v>537543.82</v>
          </cell>
        </row>
        <row r="296">
          <cell r="D296">
            <v>50438.09</v>
          </cell>
        </row>
        <row r="298">
          <cell r="D298">
            <v>22899316.08</v>
          </cell>
        </row>
        <row r="299">
          <cell r="D299">
            <v>1813777.71</v>
          </cell>
        </row>
        <row r="300">
          <cell r="D300">
            <v>2884.2</v>
          </cell>
        </row>
        <row r="301">
          <cell r="D301">
            <v>954224.71</v>
          </cell>
        </row>
        <row r="302">
          <cell r="D302">
            <v>1017884.59</v>
          </cell>
        </row>
        <row r="303">
          <cell r="D303">
            <v>7222827.5</v>
          </cell>
        </row>
        <row r="304">
          <cell r="D304">
            <v>670456.7</v>
          </cell>
        </row>
        <row r="305">
          <cell r="E305">
            <v>222516.8</v>
          </cell>
        </row>
        <row r="312">
          <cell r="D312">
            <v>4202.97</v>
          </cell>
        </row>
        <row r="318">
          <cell r="D318">
            <v>632.64</v>
          </cell>
        </row>
        <row r="321">
          <cell r="D321">
            <v>84442.05</v>
          </cell>
        </row>
        <row r="322">
          <cell r="D322">
            <v>26409.95</v>
          </cell>
        </row>
        <row r="325">
          <cell r="D325">
            <v>29378.95</v>
          </cell>
        </row>
        <row r="326">
          <cell r="D326">
            <v>2859.34</v>
          </cell>
        </row>
        <row r="328">
          <cell r="D328">
            <v>6116151.6</v>
          </cell>
        </row>
        <row r="329">
          <cell r="D329">
            <v>608384.18</v>
          </cell>
        </row>
        <row r="330">
          <cell r="D330">
            <v>4172.49</v>
          </cell>
        </row>
        <row r="331">
          <cell r="D331">
            <v>148550.26</v>
          </cell>
        </row>
        <row r="332">
          <cell r="D332">
            <v>155692.78</v>
          </cell>
        </row>
        <row r="333">
          <cell r="D333">
            <v>1871010.01</v>
          </cell>
        </row>
        <row r="334">
          <cell r="D334">
            <v>175251.97</v>
          </cell>
        </row>
        <row r="337">
          <cell r="D337">
            <v>219364.86</v>
          </cell>
        </row>
        <row r="338">
          <cell r="D338">
            <v>135524.09</v>
          </cell>
        </row>
        <row r="339">
          <cell r="D339">
            <v>1650.11</v>
          </cell>
        </row>
        <row r="340">
          <cell r="D340">
            <v>17.82</v>
          </cell>
        </row>
        <row r="341">
          <cell r="D341">
            <v>93467.52</v>
          </cell>
        </row>
        <row r="342">
          <cell r="D342">
            <v>9013.74</v>
          </cell>
        </row>
        <row r="344">
          <cell r="D344">
            <v>4088871.97</v>
          </cell>
        </row>
        <row r="345">
          <cell r="D345">
            <v>35803.74</v>
          </cell>
        </row>
        <row r="347">
          <cell r="D347">
            <v>194282.2</v>
          </cell>
        </row>
        <row r="348">
          <cell r="D348">
            <v>24926.67</v>
          </cell>
        </row>
        <row r="349">
          <cell r="D349">
            <v>1153802.38</v>
          </cell>
        </row>
        <row r="350">
          <cell r="D350">
            <v>108355.69</v>
          </cell>
        </row>
        <row r="358">
          <cell r="D358">
            <v>563.75</v>
          </cell>
        </row>
        <row r="371">
          <cell r="D371">
            <v>586.3</v>
          </cell>
        </row>
        <row r="380">
          <cell r="D380">
            <v>1923.81</v>
          </cell>
        </row>
        <row r="387">
          <cell r="D387">
            <v>6502.63</v>
          </cell>
        </row>
        <row r="390">
          <cell r="D390">
            <v>18555.4</v>
          </cell>
        </row>
        <row r="392">
          <cell r="D392">
            <v>19809.91</v>
          </cell>
        </row>
        <row r="393">
          <cell r="E393">
            <v>1396868.52</v>
          </cell>
        </row>
        <row r="402">
          <cell r="D402">
            <v>8217.88</v>
          </cell>
        </row>
        <row r="451">
          <cell r="E451">
            <v>0</v>
          </cell>
        </row>
        <row r="453">
          <cell r="E453">
            <v>19307.51</v>
          </cell>
        </row>
        <row r="456">
          <cell r="E456">
            <v>2815305.51</v>
          </cell>
        </row>
        <row r="459">
          <cell r="E459">
            <v>469656.77</v>
          </cell>
        </row>
        <row r="462">
          <cell r="E462">
            <v>1036204.06</v>
          </cell>
        </row>
        <row r="464">
          <cell r="E464">
            <v>85879.77</v>
          </cell>
        </row>
        <row r="466">
          <cell r="E466">
            <v>118446.07</v>
          </cell>
        </row>
        <row r="468">
          <cell r="E468">
            <v>163999.83</v>
          </cell>
        </row>
        <row r="473">
          <cell r="E473">
            <v>5183596.66</v>
          </cell>
        </row>
        <row r="476">
          <cell r="E476">
            <v>0</v>
          </cell>
        </row>
        <row r="478">
          <cell r="E478">
            <v>223165.9</v>
          </cell>
        </row>
        <row r="482">
          <cell r="E482">
            <v>-7205974.39</v>
          </cell>
        </row>
        <row r="485">
          <cell r="E485">
            <v>-283273.19</v>
          </cell>
        </row>
        <row r="489">
          <cell r="E489">
            <v>2013257.28</v>
          </cell>
        </row>
        <row r="494">
          <cell r="E494">
            <v>0</v>
          </cell>
        </row>
        <row r="500">
          <cell r="E500">
            <v>0</v>
          </cell>
        </row>
        <row r="502">
          <cell r="E502">
            <v>0</v>
          </cell>
        </row>
        <row r="504">
          <cell r="E504">
            <v>113896.58</v>
          </cell>
        </row>
        <row r="506">
          <cell r="E506">
            <v>5470.08</v>
          </cell>
        </row>
        <row r="508">
          <cell r="E508">
            <v>2141319.37</v>
          </cell>
        </row>
        <row r="513">
          <cell r="E513">
            <v>0</v>
          </cell>
        </row>
        <row r="515">
          <cell r="E515">
            <v>45.86</v>
          </cell>
        </row>
        <row r="519">
          <cell r="E519">
            <v>295851.3</v>
          </cell>
        </row>
        <row r="524">
          <cell r="D524">
            <v>128862.83</v>
          </cell>
        </row>
        <row r="525">
          <cell r="D525">
            <v>3303.5</v>
          </cell>
        </row>
        <row r="528">
          <cell r="E528">
            <v>1713308.49</v>
          </cell>
        </row>
        <row r="534">
          <cell r="E534">
            <v>0</v>
          </cell>
        </row>
        <row r="539">
          <cell r="D539">
            <v>1110548.17</v>
          </cell>
        </row>
        <row r="541">
          <cell r="D541">
            <v>192999.94</v>
          </cell>
        </row>
        <row r="542">
          <cell r="D542">
            <v>1149.22</v>
          </cell>
        </row>
        <row r="543">
          <cell r="D543">
            <v>491702.67</v>
          </cell>
        </row>
        <row r="544">
          <cell r="D544">
            <v>122798.59</v>
          </cell>
        </row>
        <row r="545">
          <cell r="D545">
            <v>86119.62</v>
          </cell>
        </row>
        <row r="549">
          <cell r="D549">
            <v>1403019.39</v>
          </cell>
        </row>
        <row r="551">
          <cell r="D551">
            <v>1782</v>
          </cell>
        </row>
        <row r="556">
          <cell r="D556">
            <v>36141</v>
          </cell>
        </row>
      </sheetData>
      <sheetData sheetId="1"/>
      <sheetData sheetId="2"/>
      <sheetData sheetId="3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96"/>
  <sheetViews>
    <sheetView windowProtection="false" showFormulas="false" showGridLines="true" showRowColHeaders="true" showZeros="true" rightToLeft="false" tabSelected="true" showOutlineSymbols="true" defaultGridColor="true" view="normal" topLeftCell="A19" colorId="64" zoomScale="100" zoomScaleNormal="100" zoomScalePageLayoutView="100" workbookViewId="0">
      <selection pane="topLeft" activeCell="K7" activeCellId="0" sqref="K7"/>
    </sheetView>
  </sheetViews>
  <sheetFormatPr defaultRowHeight="13.2"/>
  <cols>
    <col collapsed="false" hidden="false" max="7" min="1" style="0" width="11.3418367346939"/>
    <col collapsed="false" hidden="false" max="9" min="8" style="0" width="12.9591836734694"/>
    <col collapsed="false" hidden="false" max="1025" min="10" style="0" width="11.3418367346939"/>
  </cols>
  <sheetData>
    <row r="1" customFormat="false" ht="13.2" hidden="false" customHeight="false" outlineLevel="0" collapsed="false">
      <c r="H1" s="1"/>
      <c r="I1" s="2"/>
    </row>
    <row r="2" customFormat="false" ht="15.6" hidden="false" customHeight="false" outlineLevel="0" collapsed="false">
      <c r="A2" s="3"/>
      <c r="B2" s="3"/>
      <c r="C2" s="3"/>
      <c r="D2" s="3"/>
      <c r="E2" s="3"/>
      <c r="F2" s="3"/>
      <c r="G2" s="3"/>
      <c r="H2" s="3"/>
      <c r="I2" s="3"/>
    </row>
    <row r="3" customFormat="false" ht="13.2" hidden="false" customHeight="false" outlineLevel="0" collapsed="false">
      <c r="A3" s="4" t="s">
        <v>0</v>
      </c>
      <c r="B3" s="4"/>
      <c r="C3" s="4"/>
      <c r="D3" s="4"/>
      <c r="E3" s="4"/>
      <c r="F3" s="4"/>
      <c r="G3" s="4"/>
      <c r="H3" s="4"/>
      <c r="I3" s="4"/>
    </row>
    <row r="4" customFormat="false" ht="15.6" hidden="false" customHeight="false" outlineLevel="0" collapsed="false">
      <c r="A4" s="5"/>
      <c r="B4" s="5"/>
      <c r="C4" s="5"/>
      <c r="D4" s="5"/>
      <c r="E4" s="5"/>
      <c r="F4" s="5"/>
      <c r="G4" s="5"/>
      <c r="H4" s="5"/>
      <c r="I4" s="5"/>
    </row>
    <row r="5" customFormat="false" ht="13.2" hidden="false" customHeight="false" outlineLevel="0" collapsed="false">
      <c r="A5" s="6"/>
      <c r="B5" s="6"/>
      <c r="C5" s="6"/>
      <c r="D5" s="6"/>
      <c r="E5" s="6"/>
      <c r="F5" s="6"/>
      <c r="G5" s="6"/>
      <c r="H5" s="7"/>
      <c r="I5" s="7"/>
    </row>
    <row r="6" customFormat="false" ht="15.6" hidden="false" customHeight="false" outlineLevel="0" collapsed="false">
      <c r="A6" s="8" t="s">
        <v>1</v>
      </c>
      <c r="B6" s="8"/>
      <c r="C6" s="8"/>
      <c r="D6" s="8"/>
      <c r="E6" s="9"/>
      <c r="F6" s="9"/>
      <c r="G6" s="9"/>
      <c r="H6" s="10" t="n">
        <v>2014</v>
      </c>
      <c r="I6" s="10" t="n">
        <v>2013</v>
      </c>
    </row>
    <row r="7" customFormat="false" ht="13.2" hidden="false" customHeight="false" outlineLevel="0" collapsed="false">
      <c r="A7" s="11"/>
      <c r="B7" s="9"/>
      <c r="C7" s="9"/>
      <c r="D7" s="9"/>
      <c r="E7" s="9"/>
      <c r="F7" s="9"/>
      <c r="G7" s="9"/>
      <c r="H7" s="12"/>
      <c r="I7" s="12"/>
    </row>
    <row r="8" customFormat="false" ht="13.2" hidden="false" customHeight="false" outlineLevel="0" collapsed="false">
      <c r="A8" s="13" t="s">
        <v>2</v>
      </c>
      <c r="B8" s="14" t="s">
        <v>3</v>
      </c>
      <c r="C8" s="14"/>
      <c r="D8" s="14"/>
      <c r="E8" s="14"/>
      <c r="F8" s="15"/>
      <c r="G8" s="15"/>
      <c r="H8" s="16"/>
      <c r="I8" s="16"/>
    </row>
    <row r="9" customFormat="false" ht="13.2" hidden="false" customHeight="false" outlineLevel="0" collapsed="false">
      <c r="A9" s="17"/>
      <c r="B9" s="9"/>
      <c r="C9" s="9"/>
      <c r="D9" s="9"/>
      <c r="E9" s="9"/>
      <c r="F9" s="9"/>
      <c r="G9" s="9"/>
      <c r="H9" s="18"/>
      <c r="I9" s="18"/>
    </row>
    <row r="10" customFormat="false" ht="13.2" hidden="false" customHeight="false" outlineLevel="0" collapsed="false">
      <c r="A10" s="19" t="s">
        <v>4</v>
      </c>
      <c r="B10" s="6" t="s">
        <v>5</v>
      </c>
      <c r="C10" s="20" t="s">
        <v>6</v>
      </c>
      <c r="D10" s="20"/>
      <c r="E10" s="20"/>
      <c r="F10" s="9"/>
      <c r="G10" s="9"/>
      <c r="H10" s="18"/>
      <c r="I10" s="18"/>
    </row>
    <row r="11" customFormat="false" ht="13.2" hidden="false" customHeight="false" outlineLevel="0" collapsed="false">
      <c r="A11" s="21" t="s">
        <v>4</v>
      </c>
      <c r="B11" s="22" t="s">
        <v>4</v>
      </c>
      <c r="C11" s="23" t="s">
        <v>7</v>
      </c>
      <c r="D11" s="24" t="s">
        <v>8</v>
      </c>
      <c r="E11" s="24"/>
      <c r="F11" s="24"/>
      <c r="G11" s="9"/>
      <c r="H11" s="18" t="n">
        <f aca="false">[1]'Foglio1 '!E7</f>
        <v>195584398.66</v>
      </c>
      <c r="I11" s="18" t="n">
        <v>212528500</v>
      </c>
    </row>
    <row r="12" customFormat="false" ht="13.2" hidden="false" customHeight="false" outlineLevel="0" collapsed="false">
      <c r="A12" s="21" t="s">
        <v>4</v>
      </c>
      <c r="B12" s="22" t="s">
        <v>4</v>
      </c>
      <c r="C12" s="23"/>
      <c r="D12" s="24" t="s">
        <v>9</v>
      </c>
      <c r="E12" s="9"/>
      <c r="F12" s="9"/>
      <c r="G12" s="9"/>
      <c r="H12" s="18" t="n">
        <f aca="false">[1]'Foglio1 '!E16+[1]'Foglio1 '!E21+[1]'Foglio1 '!E26+[1]'Foglio1 '!E28+[1]'Foglio1 '!E30+[1]'Foglio1 '!E32+[1]'Foglio1 '!E34+[1]'Foglio1 '!E37+[1]'Foglio1 '!E43+[1]'Foglio1 '!E49</f>
        <v>1558355.82</v>
      </c>
      <c r="I12" s="18" t="n">
        <v>1714628.43</v>
      </c>
    </row>
    <row r="13" customFormat="false" ht="13.2" hidden="false" customHeight="false" outlineLevel="0" collapsed="false">
      <c r="A13" s="19"/>
      <c r="B13" s="23"/>
      <c r="C13" s="20"/>
      <c r="D13" s="9"/>
      <c r="E13" s="9"/>
      <c r="F13" s="9"/>
      <c r="G13" s="9"/>
      <c r="H13" s="18"/>
      <c r="I13" s="18"/>
    </row>
    <row r="14" customFormat="false" ht="13.2" hidden="false" customHeight="false" outlineLevel="0" collapsed="false">
      <c r="A14" s="25"/>
      <c r="B14" s="23" t="s">
        <v>10</v>
      </c>
      <c r="C14" s="26" t="s">
        <v>11</v>
      </c>
      <c r="D14" s="26"/>
      <c r="E14" s="26"/>
      <c r="F14" s="26"/>
      <c r="G14" s="26"/>
      <c r="H14" s="18"/>
      <c r="I14" s="18"/>
    </row>
    <row r="15" customFormat="false" ht="13.2" hidden="false" customHeight="false" outlineLevel="0" collapsed="false">
      <c r="A15" s="25" t="s">
        <v>4</v>
      </c>
      <c r="B15" s="22" t="s">
        <v>4</v>
      </c>
      <c r="C15" s="27" t="s">
        <v>4</v>
      </c>
      <c r="D15" s="9"/>
      <c r="E15" s="9"/>
      <c r="F15" s="9"/>
      <c r="G15" s="9"/>
      <c r="H15" s="18"/>
      <c r="I15" s="18"/>
    </row>
    <row r="16" customFormat="false" ht="13.2" hidden="false" customHeight="false" outlineLevel="0" collapsed="false">
      <c r="A16" s="25"/>
      <c r="B16" s="23" t="s">
        <v>12</v>
      </c>
      <c r="C16" s="20" t="s">
        <v>13</v>
      </c>
      <c r="D16" s="20"/>
      <c r="E16" s="20"/>
      <c r="F16" s="9"/>
      <c r="G16" s="9"/>
      <c r="H16" s="18" t="n">
        <f aca="false">[1]'Foglio1 '!E53+[1]'Foglio1 '!E59+[1]'Foglio1 '!E66+[1]'Foglio1 '!E72+[1]'Foglio1 '!E79</f>
        <v>3928028.17</v>
      </c>
      <c r="I16" s="18" t="n">
        <v>4128221.39</v>
      </c>
    </row>
    <row r="17" customFormat="false" ht="13.2" hidden="false" customHeight="false" outlineLevel="0" collapsed="false">
      <c r="A17" s="25"/>
      <c r="B17" s="23"/>
      <c r="C17" s="23"/>
      <c r="D17" s="28"/>
      <c r="E17" s="28"/>
      <c r="F17" s="28"/>
      <c r="G17" s="9"/>
      <c r="H17" s="18"/>
      <c r="I17" s="18"/>
    </row>
    <row r="18" customFormat="false" ht="13.2" hidden="false" customHeight="false" outlineLevel="0" collapsed="false">
      <c r="A18" s="25" t="s">
        <v>4</v>
      </c>
      <c r="B18" s="23" t="s">
        <v>14</v>
      </c>
      <c r="C18" s="6" t="s">
        <v>15</v>
      </c>
      <c r="D18" s="6"/>
      <c r="E18" s="6"/>
      <c r="F18" s="9"/>
      <c r="G18" s="9"/>
      <c r="H18" s="18" t="n">
        <f aca="false">[1]'Foglio1 '!E9+[1]'Foglio1 '!E12</f>
        <v>9104398.64</v>
      </c>
      <c r="I18" s="18" t="n">
        <v>7081298.44</v>
      </c>
    </row>
    <row r="19" customFormat="false" ht="13.2" hidden="false" customHeight="false" outlineLevel="0" collapsed="false">
      <c r="A19" s="25"/>
      <c r="B19" s="23"/>
      <c r="C19" s="23"/>
      <c r="D19" s="29"/>
      <c r="E19" s="23"/>
      <c r="F19" s="9"/>
      <c r="G19" s="9"/>
      <c r="H19" s="30"/>
      <c r="I19" s="30"/>
    </row>
    <row r="20" customFormat="false" ht="15" hidden="false" customHeight="true" outlineLevel="0" collapsed="false">
      <c r="A20" s="31" t="s">
        <v>16</v>
      </c>
      <c r="B20" s="31"/>
      <c r="C20" s="31"/>
      <c r="D20" s="31"/>
      <c r="E20" s="31"/>
      <c r="F20" s="31"/>
      <c r="G20" s="32"/>
      <c r="H20" s="33" t="n">
        <f aca="false">SUM(H11:H19)</f>
        <v>210175181.29</v>
      </c>
      <c r="I20" s="33" t="n">
        <v>225452648.26</v>
      </c>
    </row>
    <row r="21" customFormat="false" ht="13.2" hidden="false" customHeight="false" outlineLevel="0" collapsed="false">
      <c r="A21" s="34"/>
      <c r="B21" s="35"/>
      <c r="C21" s="36"/>
      <c r="D21" s="36"/>
      <c r="E21" s="36"/>
      <c r="F21" s="36"/>
      <c r="G21" s="36"/>
      <c r="H21" s="37"/>
      <c r="I21" s="37"/>
    </row>
    <row r="22" customFormat="false" ht="13.2" hidden="false" customHeight="false" outlineLevel="0" collapsed="false">
      <c r="A22" s="38" t="s">
        <v>17</v>
      </c>
      <c r="B22" s="11" t="s">
        <v>18</v>
      </c>
      <c r="C22" s="11"/>
      <c r="D22" s="11"/>
      <c r="E22" s="11"/>
      <c r="F22" s="9"/>
      <c r="G22" s="9"/>
      <c r="H22" s="18"/>
      <c r="I22" s="18"/>
    </row>
    <row r="23" customFormat="false" ht="13.2" hidden="false" customHeight="false" outlineLevel="0" collapsed="false">
      <c r="A23" s="17"/>
      <c r="B23" s="9"/>
      <c r="C23" s="9"/>
      <c r="D23" s="9"/>
      <c r="E23" s="9"/>
      <c r="F23" s="9"/>
      <c r="G23" s="9"/>
      <c r="H23" s="18"/>
      <c r="I23" s="18"/>
    </row>
    <row r="24" customFormat="false" ht="13.2" hidden="false" customHeight="false" outlineLevel="0" collapsed="false">
      <c r="A24" s="19" t="s">
        <v>4</v>
      </c>
      <c r="B24" s="6" t="s">
        <v>19</v>
      </c>
      <c r="C24" s="20" t="s">
        <v>20</v>
      </c>
      <c r="D24" s="20"/>
      <c r="E24" s="20"/>
      <c r="F24" s="9"/>
      <c r="G24" s="9"/>
      <c r="H24" s="18"/>
      <c r="I24" s="18"/>
    </row>
    <row r="25" customFormat="false" ht="13.2" hidden="false" customHeight="false" outlineLevel="0" collapsed="false">
      <c r="A25" s="21" t="s">
        <v>4</v>
      </c>
      <c r="B25" s="22" t="s">
        <v>4</v>
      </c>
      <c r="C25" s="23" t="s">
        <v>21</v>
      </c>
      <c r="D25" s="23" t="s">
        <v>22</v>
      </c>
      <c r="E25" s="9"/>
      <c r="F25" s="9"/>
      <c r="G25" s="9"/>
      <c r="H25" s="18" t="n">
        <f aca="false">[1]'Foglio1 '!D88+[1]'Foglio1 '!D89+[1]'Foglio1 '!D91+[1]'Foglio1 '!D93+[1]'Foglio1 '!D95+[1]'Foglio1 '!D97+[1]'Foglio1 '!D99+[1]'Foglio1 '!D101+[1]'Foglio1 '!D103+[1]'Foglio1 '!D105+[1]'Foglio1 '!D107+[1]'Foglio1 '!D109+[1]'Foglio1 '!D111+[1]'Foglio1 '!D113+[1]'Foglio1 '!D114</f>
        <v>27488246.59</v>
      </c>
      <c r="I25" s="18" t="n">
        <v>26207399.06</v>
      </c>
    </row>
    <row r="26" customFormat="false" ht="13.2" hidden="false" customHeight="false" outlineLevel="0" collapsed="false">
      <c r="A26" s="21" t="s">
        <v>4</v>
      </c>
      <c r="B26" s="22" t="s">
        <v>4</v>
      </c>
      <c r="C26" s="23" t="s">
        <v>23</v>
      </c>
      <c r="D26" s="23" t="s">
        <v>24</v>
      </c>
      <c r="E26" s="23"/>
      <c r="F26" s="9"/>
      <c r="G26" s="9"/>
      <c r="H26" s="18" t="n">
        <f aca="false">SUM([1]'Foglio1 '!D117+[1]'Foglio1 '!D119+[1]'Foglio1 '!D121+[1]'Foglio1 '!D123+[1]'Foglio1 '!D125+[1]'Foglio1 '!D127)</f>
        <v>713537.5</v>
      </c>
      <c r="I26" s="18" t="n">
        <v>752658.85</v>
      </c>
    </row>
    <row r="27" customFormat="false" ht="13.2" hidden="false" customHeight="false" outlineLevel="0" collapsed="false">
      <c r="A27" s="17"/>
      <c r="B27" s="9"/>
      <c r="C27" s="9"/>
      <c r="D27" s="9"/>
      <c r="E27" s="9"/>
      <c r="F27" s="9"/>
      <c r="G27" s="20" t="s">
        <v>4</v>
      </c>
      <c r="H27" s="39"/>
      <c r="I27" s="39"/>
    </row>
    <row r="28" customFormat="false" ht="13.2" hidden="false" customHeight="false" outlineLevel="0" collapsed="false">
      <c r="A28" s="17"/>
      <c r="B28" s="9"/>
      <c r="C28" s="9"/>
      <c r="D28" s="9"/>
      <c r="E28" s="9"/>
      <c r="F28" s="9"/>
      <c r="G28" s="20"/>
      <c r="H28" s="30"/>
      <c r="I28" s="30"/>
    </row>
    <row r="29" customFormat="false" ht="13.2" hidden="false" customHeight="false" outlineLevel="0" collapsed="false">
      <c r="A29" s="40" t="s">
        <v>4</v>
      </c>
      <c r="B29" s="23" t="s">
        <v>25</v>
      </c>
      <c r="C29" s="41" t="s">
        <v>26</v>
      </c>
      <c r="D29" s="41"/>
      <c r="E29" s="27"/>
      <c r="F29" s="36"/>
      <c r="G29" s="36"/>
      <c r="H29" s="42" t="n">
        <v>96817905.42</v>
      </c>
      <c r="I29" s="42" t="n">
        <v>98758894.92</v>
      </c>
    </row>
    <row r="30" customFormat="false" ht="13.2" hidden="false" customHeight="false" outlineLevel="0" collapsed="false">
      <c r="A30" s="34"/>
      <c r="B30" s="35"/>
      <c r="C30" s="36"/>
      <c r="D30" s="36"/>
      <c r="E30" s="36"/>
      <c r="F30" s="36"/>
      <c r="G30" s="36"/>
      <c r="H30" s="33"/>
      <c r="I30" s="33"/>
    </row>
    <row r="31" customFormat="false" ht="13.2" hidden="false" customHeight="false" outlineLevel="0" collapsed="false">
      <c r="A31" s="34"/>
      <c r="B31" s="23" t="s">
        <v>27</v>
      </c>
      <c r="C31" s="41" t="s">
        <v>28</v>
      </c>
      <c r="D31" s="41"/>
      <c r="E31" s="41"/>
      <c r="F31" s="36"/>
      <c r="G31" s="36"/>
      <c r="H31" s="42" t="n">
        <f aca="false">[1]'Foglio1 '!E271+[1]'Foglio1 '!E274</f>
        <v>2358740.28</v>
      </c>
      <c r="I31" s="42" t="n">
        <v>2202204.05</v>
      </c>
    </row>
    <row r="32" customFormat="false" ht="13.2" hidden="false" customHeight="false" outlineLevel="0" collapsed="false">
      <c r="A32" s="34"/>
      <c r="B32" s="35"/>
      <c r="C32" s="36"/>
      <c r="D32" s="36"/>
      <c r="E32" s="36"/>
      <c r="F32" s="36"/>
      <c r="G32" s="36"/>
      <c r="H32" s="37"/>
      <c r="I32" s="37"/>
    </row>
    <row r="33" customFormat="false" ht="13.2" hidden="false" customHeight="false" outlineLevel="0" collapsed="false">
      <c r="A33" s="19" t="s">
        <v>4</v>
      </c>
      <c r="B33" s="6" t="s">
        <v>29</v>
      </c>
      <c r="C33" s="20" t="s">
        <v>30</v>
      </c>
      <c r="D33" s="20"/>
      <c r="E33" s="9"/>
      <c r="F33" s="9"/>
      <c r="G33" s="9"/>
      <c r="H33" s="18"/>
      <c r="I33" s="18"/>
    </row>
    <row r="34" customFormat="false" ht="13.2" hidden="false" customHeight="false" outlineLevel="0" collapsed="false">
      <c r="A34" s="21" t="s">
        <v>4</v>
      </c>
      <c r="B34" s="22" t="s">
        <v>4</v>
      </c>
      <c r="C34" s="23" t="s">
        <v>21</v>
      </c>
      <c r="D34" s="28" t="s">
        <v>31</v>
      </c>
      <c r="E34" s="28"/>
      <c r="F34" s="28"/>
      <c r="G34" s="9"/>
      <c r="H34" s="18" t="n">
        <f aca="false">SUM([1]'Foglio1 '!D283+[1]'Foglio1 '!D284+[1]'Foglio1 '!D285+[1]'Foglio1 '!D286+[1]'Foglio1 '!D287+[1]'Foglio1 '!D288+[1]'Foglio1 '!D291+[1]'Foglio1 '!D292+[1]'Foglio1 '!D293+[1]'Foglio1 '!D294+[1]'Foglio1 '!D295+[1]'Foglio1 '!D298+[1]'Foglio1 '!D299+[1]'Foglio1 '!D300+[1]'Foglio1 '!D301+[1]'Foglio1 '!D302+[1]'Foglio1 '!D303)</f>
        <v>71368273.99</v>
      </c>
      <c r="I34" s="18" t="n">
        <v>71843242.88</v>
      </c>
    </row>
    <row r="35" customFormat="false" ht="13.2" hidden="false" customHeight="false" outlineLevel="0" collapsed="false">
      <c r="A35" s="21" t="s">
        <v>4</v>
      </c>
      <c r="B35" s="22" t="s">
        <v>4</v>
      </c>
      <c r="C35" s="23" t="s">
        <v>23</v>
      </c>
      <c r="D35" s="28" t="s">
        <v>32</v>
      </c>
      <c r="E35" s="28"/>
      <c r="F35" s="28"/>
      <c r="G35" s="9"/>
      <c r="H35" s="18" t="n">
        <f aca="false">[1]'Foglio1 '!E305</f>
        <v>222516.8</v>
      </c>
      <c r="I35" s="18" t="n">
        <v>288696.21</v>
      </c>
    </row>
    <row r="36" customFormat="false" ht="13.2" hidden="false" customHeight="false" outlineLevel="0" collapsed="false">
      <c r="A36" s="25"/>
      <c r="B36" s="22" t="s">
        <v>4</v>
      </c>
      <c r="C36" s="23" t="s">
        <v>33</v>
      </c>
      <c r="D36" s="28" t="s">
        <v>34</v>
      </c>
      <c r="E36" s="28"/>
      <c r="F36" s="28"/>
      <c r="G36" s="9"/>
      <c r="H36" s="18" t="n">
        <f aca="false">SUM([1]'Foglio1 '!D321+[1]'Foglio1 '!D322+[1]'Foglio1 '!D323+[1]'Foglio1 '!D324+[1]'Foglio1 '!D325+[1]'Foglio1 '!D328+[1]'Foglio1 '!D329+[1]'Foglio1 '!D330+[1]'Foglio1 '!D331+[1]'Foglio1 '!D332+[1]'Foglio1 '!D333)</f>
        <v>9044192.27</v>
      </c>
      <c r="I36" s="18" t="n">
        <v>8938935.91</v>
      </c>
    </row>
    <row r="37" customFormat="false" ht="13.2" hidden="false" customHeight="false" outlineLevel="0" collapsed="false">
      <c r="A37" s="25" t="s">
        <v>4</v>
      </c>
      <c r="B37" s="22" t="s">
        <v>4</v>
      </c>
      <c r="C37" s="23" t="s">
        <v>35</v>
      </c>
      <c r="D37" s="23" t="s">
        <v>36</v>
      </c>
      <c r="E37" s="23"/>
      <c r="F37" s="23"/>
      <c r="G37" s="23"/>
      <c r="H37" s="18" t="n">
        <f aca="false">SUM([1]'Foglio1 '!D337+[1]'Foglio1 '!D338+[1]'Foglio1 '!D339+[1]'Foglio1 '!D340+[1]'Foglio1 '!D341+[1]'Foglio1 '!D344+[1]'Foglio1 '!D345+[1]'Foglio1 '!D346+[1]'Foglio1 '!D347+[1]'Foglio1 '!D348+[1]'Foglio1 '!D349)</f>
        <v>5947711.36</v>
      </c>
      <c r="I37" s="18" t="n">
        <v>6308105.59</v>
      </c>
    </row>
    <row r="38" customFormat="false" ht="13.2" hidden="false" customHeight="false" outlineLevel="0" collapsed="false">
      <c r="A38" s="17"/>
      <c r="B38" s="9"/>
      <c r="C38" s="9"/>
      <c r="D38" s="9"/>
      <c r="E38" s="9"/>
      <c r="F38" s="9"/>
      <c r="G38" s="20" t="s">
        <v>4</v>
      </c>
      <c r="H38" s="39" t="n">
        <f aca="false">H37+H36+H35+H34</f>
        <v>86582694.42</v>
      </c>
      <c r="I38" s="39" t="n">
        <v>87378980.59</v>
      </c>
    </row>
    <row r="39" customFormat="false" ht="13.2" hidden="false" customHeight="false" outlineLevel="0" collapsed="false">
      <c r="A39" s="19"/>
      <c r="B39" s="23" t="s">
        <v>37</v>
      </c>
      <c r="C39" s="41" t="s">
        <v>38</v>
      </c>
      <c r="D39" s="41"/>
      <c r="E39" s="41"/>
      <c r="F39" s="9"/>
      <c r="G39" s="9"/>
      <c r="H39" s="18"/>
      <c r="I39" s="18"/>
    </row>
    <row r="40" customFormat="false" ht="13.2" hidden="false" customHeight="false" outlineLevel="0" collapsed="false">
      <c r="A40" s="43" t="s">
        <v>39</v>
      </c>
      <c r="B40" s="35" t="s">
        <v>4</v>
      </c>
      <c r="C40" s="44" t="s">
        <v>21</v>
      </c>
      <c r="D40" s="45" t="s">
        <v>40</v>
      </c>
      <c r="E40" s="45"/>
      <c r="F40" s="45"/>
      <c r="G40" s="45"/>
      <c r="H40" s="46" t="n">
        <f aca="false">[1]'Foglio1 '!E451+[1]'Foglio1 '!E453</f>
        <v>19307.51</v>
      </c>
      <c r="I40" s="46" t="n">
        <v>15228.82</v>
      </c>
    </row>
    <row r="41" customFormat="false" ht="13.2" hidden="false" customHeight="false" outlineLevel="0" collapsed="false">
      <c r="A41" s="40" t="s">
        <v>4</v>
      </c>
      <c r="B41" s="35"/>
      <c r="C41" s="44" t="s">
        <v>23</v>
      </c>
      <c r="D41" s="45" t="s">
        <v>41</v>
      </c>
      <c r="E41" s="45"/>
      <c r="F41" s="45"/>
      <c r="G41" s="45"/>
      <c r="H41" s="46" t="n">
        <f aca="false">SUM([1]'Foglio1 '!E456)</f>
        <v>2815305.51</v>
      </c>
      <c r="I41" s="46" t="n">
        <v>2806392.06</v>
      </c>
    </row>
    <row r="42" customFormat="false" ht="13.2" hidden="false" customHeight="false" outlineLevel="0" collapsed="false">
      <c r="A42" s="40" t="s">
        <v>4</v>
      </c>
      <c r="B42" s="35"/>
      <c r="C42" s="44" t="s">
        <v>33</v>
      </c>
      <c r="D42" s="45" t="s">
        <v>42</v>
      </c>
      <c r="E42" s="45"/>
      <c r="F42" s="45"/>
      <c r="G42" s="45"/>
      <c r="H42" s="46"/>
      <c r="I42" s="46"/>
    </row>
    <row r="43" customFormat="false" ht="13.2" hidden="false" customHeight="false" outlineLevel="0" collapsed="false">
      <c r="A43" s="40"/>
      <c r="B43" s="35"/>
      <c r="C43" s="44"/>
      <c r="D43" s="23" t="s">
        <v>43</v>
      </c>
      <c r="E43" s="23"/>
      <c r="F43" s="23"/>
      <c r="G43" s="36"/>
      <c r="H43" s="46" t="n">
        <f aca="false">SUM([1]'Foglio1 '!E459+[1]'Foglio1 '!E462+[1]'Foglio1 '!E464+[1]'Foglio1 '!E466+[1]'Foglio1 '!E468)</f>
        <v>1874186.5</v>
      </c>
      <c r="I43" s="46" t="n">
        <v>1983835.07</v>
      </c>
    </row>
    <row r="44" customFormat="false" ht="13.2" hidden="false" customHeight="false" outlineLevel="0" collapsed="false">
      <c r="A44" s="43" t="s">
        <v>4</v>
      </c>
      <c r="B44" s="35"/>
      <c r="C44" s="44" t="s">
        <v>35</v>
      </c>
      <c r="D44" s="45" t="s">
        <v>44</v>
      </c>
      <c r="E44" s="45"/>
      <c r="F44" s="45"/>
      <c r="G44" s="45"/>
      <c r="H44" s="46"/>
      <c r="I44" s="46"/>
    </row>
    <row r="45" customFormat="false" ht="13.2" hidden="false" customHeight="false" outlineLevel="0" collapsed="false">
      <c r="A45" s="40" t="s">
        <v>4</v>
      </c>
      <c r="B45" s="35"/>
      <c r="C45" s="36"/>
      <c r="D45" s="23" t="s">
        <v>45</v>
      </c>
      <c r="E45" s="23"/>
      <c r="F45" s="36"/>
      <c r="G45" s="36"/>
      <c r="H45" s="47"/>
      <c r="I45" s="47"/>
    </row>
    <row r="46" customFormat="false" ht="13.2" hidden="false" customHeight="false" outlineLevel="0" collapsed="false">
      <c r="A46" s="34"/>
      <c r="B46" s="35"/>
      <c r="C46" s="36"/>
      <c r="D46" s="36"/>
      <c r="E46" s="36"/>
      <c r="F46" s="36"/>
      <c r="G46" s="36"/>
      <c r="H46" s="33" t="n">
        <f aca="false">H41+H40+H43</f>
        <v>4708799.52</v>
      </c>
      <c r="I46" s="33" t="n">
        <v>4805455.95</v>
      </c>
    </row>
    <row r="47" customFormat="false" ht="13.2" hidden="false" customHeight="false" outlineLevel="0" collapsed="false">
      <c r="A47" s="34"/>
      <c r="B47" s="23" t="s">
        <v>46</v>
      </c>
      <c r="C47" s="41" t="s">
        <v>47</v>
      </c>
      <c r="D47" s="41"/>
      <c r="E47" s="41"/>
      <c r="F47" s="36"/>
      <c r="G47" s="36"/>
      <c r="H47" s="46"/>
      <c r="I47" s="46"/>
    </row>
    <row r="48" customFormat="false" ht="13.2" hidden="false" customHeight="false" outlineLevel="0" collapsed="false">
      <c r="A48" s="43"/>
      <c r="B48" s="6"/>
      <c r="C48" s="6" t="s">
        <v>21</v>
      </c>
      <c r="D48" s="6" t="s">
        <v>48</v>
      </c>
      <c r="E48" s="6"/>
      <c r="F48" s="6"/>
      <c r="G48" s="6"/>
      <c r="H48" s="18" t="n">
        <f aca="false">SUM([1]'Foglio1 '!E473+[1]'Foglio1 '!E482)</f>
        <v>-2022377.73</v>
      </c>
      <c r="I48" s="18" t="n">
        <v>-39308.6</v>
      </c>
    </row>
    <row r="49" customFormat="false" ht="13.2" hidden="false" customHeight="false" outlineLevel="0" collapsed="false">
      <c r="A49" s="19"/>
      <c r="B49" s="6"/>
      <c r="C49" s="6" t="s">
        <v>23</v>
      </c>
      <c r="D49" s="6" t="s">
        <v>49</v>
      </c>
      <c r="E49" s="6"/>
      <c r="F49" s="6"/>
      <c r="G49" s="6"/>
      <c r="H49" s="18" t="n">
        <f aca="false">SUM([1]'Foglio1 '!E476+[1]'Foglio1 '!E478+[1]'Foglio1 '!E485)</f>
        <v>-60107.29</v>
      </c>
      <c r="I49" s="18" t="n">
        <v>156209.14</v>
      </c>
    </row>
    <row r="50" customFormat="false" ht="13.2" hidden="false" customHeight="false" outlineLevel="0" collapsed="false">
      <c r="A50" s="43"/>
      <c r="B50" s="6"/>
      <c r="C50" s="6"/>
      <c r="D50" s="6"/>
      <c r="E50" s="6"/>
      <c r="F50" s="6"/>
      <c r="G50" s="6"/>
      <c r="H50" s="39" t="n">
        <f aca="false">H48+H49</f>
        <v>-2082485.02</v>
      </c>
      <c r="I50" s="39" t="n">
        <v>116900.54</v>
      </c>
    </row>
    <row r="51" customFormat="false" ht="13.2" hidden="false" customHeight="false" outlineLevel="0" collapsed="false">
      <c r="A51" s="43"/>
      <c r="B51" s="6"/>
      <c r="C51" s="6"/>
      <c r="D51" s="6"/>
      <c r="E51" s="6"/>
      <c r="F51" s="6"/>
      <c r="G51" s="6"/>
      <c r="H51" s="48"/>
      <c r="I51" s="48"/>
    </row>
    <row r="52" customFormat="false" ht="13.2" hidden="false" customHeight="false" outlineLevel="0" collapsed="false">
      <c r="A52" s="43"/>
      <c r="B52" s="49" t="s">
        <v>50</v>
      </c>
      <c r="C52" s="50" t="s">
        <v>51</v>
      </c>
      <c r="D52" s="50"/>
      <c r="E52" s="50"/>
      <c r="F52" s="50"/>
      <c r="G52" s="51"/>
      <c r="H52" s="48" t="n">
        <f aca="false">[1]'Foglio1 '!E489</f>
        <v>2013257.28</v>
      </c>
      <c r="I52" s="48" t="n">
        <v>300000</v>
      </c>
    </row>
    <row r="53" customFormat="false" ht="13.2" hidden="false" customHeight="false" outlineLevel="0" collapsed="false">
      <c r="A53" s="40"/>
      <c r="B53" s="52" t="s">
        <v>52</v>
      </c>
      <c r="C53" s="53" t="s">
        <v>53</v>
      </c>
      <c r="D53" s="53"/>
      <c r="E53" s="53"/>
      <c r="F53" s="52"/>
      <c r="G53" s="52"/>
      <c r="H53" s="33" t="n">
        <f aca="false">SUM([1]'Foglio1 '!E494+[1]'Foglio1 '!E500+[1]'Foglio1 '!E502+[1]'Foglio1 '!E504+[1]'Foglio1 '!E506+[1]'Foglio1 '!E508)</f>
        <v>2260686.03</v>
      </c>
      <c r="I53" s="54" t="n">
        <v>2176535.26</v>
      </c>
    </row>
    <row r="54" customFormat="false" ht="13.2" hidden="false" customHeight="false" outlineLevel="0" collapsed="false">
      <c r="A54" s="19"/>
      <c r="B54" s="23" t="s">
        <v>54</v>
      </c>
      <c r="C54" s="41" t="s">
        <v>55</v>
      </c>
      <c r="D54" s="41"/>
      <c r="E54" s="41"/>
      <c r="F54" s="55"/>
      <c r="G54" s="55"/>
      <c r="H54" s="48" t="n">
        <f aca="false">[1]'Foglio1 '!E393</f>
        <v>1396868.52</v>
      </c>
      <c r="I54" s="48" t="n">
        <v>1264808.55</v>
      </c>
    </row>
    <row r="55" customFormat="false" ht="13.2" hidden="false" customHeight="false" outlineLevel="0" collapsed="false">
      <c r="A55" s="40"/>
      <c r="B55" s="6"/>
      <c r="C55" s="6"/>
      <c r="D55" s="6"/>
      <c r="E55" s="6"/>
      <c r="F55" s="6"/>
      <c r="G55" s="6"/>
      <c r="H55" s="30"/>
      <c r="I55" s="30"/>
    </row>
    <row r="56" customFormat="false" ht="15" hidden="false" customHeight="true" outlineLevel="0" collapsed="false">
      <c r="A56" s="31" t="s">
        <v>56</v>
      </c>
      <c r="B56" s="31"/>
      <c r="C56" s="31"/>
      <c r="D56" s="31"/>
      <c r="E56" s="31"/>
      <c r="F56" s="31"/>
      <c r="G56" s="32"/>
      <c r="H56" s="33" t="n">
        <f aca="false">H54+H53+H52+H50+H46+H38+H31+H29+H26+H25</f>
        <v>222258250.54</v>
      </c>
      <c r="I56" s="33" t="n">
        <v>223963837.77</v>
      </c>
    </row>
    <row r="57" customFormat="false" ht="13.2" hidden="false" customHeight="false" outlineLevel="0" collapsed="false">
      <c r="A57" s="56" t="s">
        <v>57</v>
      </c>
      <c r="B57" s="56"/>
      <c r="C57" s="56"/>
      <c r="D57" s="56"/>
      <c r="E57" s="56"/>
      <c r="F57" s="56"/>
      <c r="G57" s="56"/>
      <c r="H57" s="42" t="n">
        <f aca="false">H20-H56</f>
        <v>-12083069.2500001</v>
      </c>
      <c r="I57" s="42" t="n">
        <v>1488810.49</v>
      </c>
    </row>
    <row r="58" customFormat="false" ht="13.2" hidden="false" customHeight="false" outlineLevel="0" collapsed="false">
      <c r="A58" s="6"/>
      <c r="B58" s="6"/>
      <c r="C58" s="6"/>
      <c r="D58" s="6"/>
      <c r="E58" s="6"/>
      <c r="F58" s="6"/>
      <c r="G58" s="6"/>
      <c r="H58" s="57"/>
      <c r="I58" s="57"/>
    </row>
    <row r="59" customFormat="false" ht="13.2" hidden="false" customHeight="false" outlineLevel="0" collapsed="false">
      <c r="A59" s="13" t="s">
        <v>58</v>
      </c>
      <c r="B59" s="14" t="s">
        <v>59</v>
      </c>
      <c r="C59" s="14"/>
      <c r="D59" s="14"/>
      <c r="E59" s="14"/>
      <c r="F59" s="15"/>
      <c r="G59" s="15"/>
      <c r="H59" s="58"/>
      <c r="I59" s="59"/>
    </row>
    <row r="60" customFormat="false" ht="13.2" hidden="false" customHeight="false" outlineLevel="0" collapsed="false">
      <c r="A60" s="17"/>
      <c r="B60" s="9"/>
      <c r="C60" s="9"/>
      <c r="D60" s="9"/>
      <c r="E60" s="9"/>
      <c r="F60" s="9"/>
      <c r="G60" s="9"/>
      <c r="H60" s="18"/>
      <c r="I60" s="60"/>
    </row>
    <row r="61" customFormat="false" ht="13.2" hidden="false" customHeight="false" outlineLevel="0" collapsed="false">
      <c r="A61" s="19" t="s">
        <v>4</v>
      </c>
      <c r="B61" s="6" t="s">
        <v>60</v>
      </c>
      <c r="C61" s="20" t="s">
        <v>61</v>
      </c>
      <c r="D61" s="20"/>
      <c r="E61" s="20"/>
      <c r="F61" s="20"/>
      <c r="G61" s="9"/>
      <c r="H61" s="18" t="n">
        <f aca="false">[1]'Foglio1 '!E513+[1]'Foglio1 '!E515</f>
        <v>45.86</v>
      </c>
      <c r="I61" s="60" t="n">
        <v>151.75</v>
      </c>
    </row>
    <row r="62" customFormat="false" ht="13.2" hidden="false" customHeight="false" outlineLevel="0" collapsed="false">
      <c r="A62" s="19"/>
      <c r="B62" s="6"/>
      <c r="C62" s="20"/>
      <c r="D62" s="9"/>
      <c r="E62" s="9"/>
      <c r="F62" s="9"/>
      <c r="G62" s="9"/>
      <c r="H62" s="18"/>
      <c r="I62" s="60"/>
    </row>
    <row r="63" customFormat="false" ht="13.2" hidden="false" customHeight="false" outlineLevel="0" collapsed="false">
      <c r="A63" s="61"/>
      <c r="B63" s="6" t="s">
        <v>62</v>
      </c>
      <c r="C63" s="20" t="s">
        <v>63</v>
      </c>
      <c r="D63" s="20"/>
      <c r="E63" s="20"/>
      <c r="F63" s="6"/>
      <c r="G63" s="6"/>
      <c r="H63" s="18" t="n">
        <f aca="false">SUM([1]'Foglio1 '!E519+[1]'Foglio1 '!D524)</f>
        <v>424714.13</v>
      </c>
      <c r="I63" s="60" t="n">
        <v>658390.34</v>
      </c>
    </row>
    <row r="64" customFormat="false" ht="13.2" hidden="false" customHeight="false" outlineLevel="0" collapsed="false">
      <c r="A64" s="61"/>
      <c r="B64" s="6"/>
      <c r="C64" s="20"/>
      <c r="D64" s="6"/>
      <c r="E64" s="6"/>
      <c r="F64" s="6"/>
      <c r="G64" s="6"/>
      <c r="H64" s="30"/>
      <c r="I64" s="62"/>
    </row>
    <row r="65" customFormat="false" ht="15" hidden="false" customHeight="true" outlineLevel="0" collapsed="false">
      <c r="A65" s="31" t="s">
        <v>64</v>
      </c>
      <c r="B65" s="31"/>
      <c r="C65" s="31"/>
      <c r="D65" s="31"/>
      <c r="E65" s="31"/>
      <c r="F65" s="31"/>
      <c r="G65" s="32"/>
      <c r="H65" s="33" t="n">
        <f aca="false">H61-H63</f>
        <v>-424668.27</v>
      </c>
      <c r="I65" s="63" t="n">
        <v>-658238.59</v>
      </c>
    </row>
    <row r="66" customFormat="false" ht="13.2" hidden="false" customHeight="false" outlineLevel="0" collapsed="false">
      <c r="A66" s="61"/>
      <c r="B66" s="6"/>
      <c r="C66" s="6"/>
      <c r="D66" s="6"/>
      <c r="E66" s="6"/>
      <c r="F66" s="6"/>
      <c r="G66" s="6"/>
      <c r="H66" s="18"/>
      <c r="I66" s="60"/>
    </row>
    <row r="67" customFormat="false" ht="13.2" hidden="false" customHeight="false" outlineLevel="0" collapsed="false">
      <c r="A67" s="38" t="s">
        <v>65</v>
      </c>
      <c r="B67" s="11" t="s">
        <v>66</v>
      </c>
      <c r="C67" s="11"/>
      <c r="D67" s="11"/>
      <c r="E67" s="11"/>
      <c r="F67" s="11"/>
      <c r="G67" s="6"/>
      <c r="H67" s="18"/>
      <c r="I67" s="60"/>
    </row>
    <row r="68" customFormat="false" ht="13.2" hidden="false" customHeight="false" outlineLevel="0" collapsed="false">
      <c r="A68" s="38"/>
      <c r="B68" s="11"/>
      <c r="C68" s="6"/>
      <c r="D68" s="6"/>
      <c r="E68" s="6"/>
      <c r="F68" s="6"/>
      <c r="G68" s="6"/>
      <c r="H68" s="18"/>
      <c r="I68" s="60"/>
    </row>
    <row r="69" customFormat="false" ht="13.2" hidden="false" customHeight="false" outlineLevel="0" collapsed="false">
      <c r="A69" s="61"/>
      <c r="B69" s="6" t="s">
        <v>67</v>
      </c>
      <c r="C69" s="6" t="s">
        <v>68</v>
      </c>
      <c r="D69" s="6"/>
      <c r="E69" s="6"/>
      <c r="F69" s="6"/>
      <c r="G69" s="6"/>
      <c r="H69" s="18"/>
      <c r="I69" s="60"/>
    </row>
    <row r="70" customFormat="false" ht="13.2" hidden="false" customHeight="false" outlineLevel="0" collapsed="false">
      <c r="A70" s="61"/>
      <c r="B70" s="6"/>
      <c r="C70" s="6"/>
      <c r="D70" s="6"/>
      <c r="E70" s="6"/>
      <c r="F70" s="6"/>
      <c r="G70" s="6"/>
      <c r="H70" s="18"/>
      <c r="I70" s="60"/>
    </row>
    <row r="71" customFormat="false" ht="13.2" hidden="false" customHeight="false" outlineLevel="0" collapsed="false">
      <c r="A71" s="61"/>
      <c r="B71" s="6" t="s">
        <v>69</v>
      </c>
      <c r="C71" s="6" t="s">
        <v>70</v>
      </c>
      <c r="D71" s="6"/>
      <c r="E71" s="6"/>
      <c r="F71" s="6"/>
      <c r="G71" s="6"/>
      <c r="H71" s="18" t="n">
        <f aca="false">[1]'Foglio1 '!D525</f>
        <v>3303.5</v>
      </c>
      <c r="I71" s="60"/>
    </row>
    <row r="72" customFormat="false" ht="13.2" hidden="false" customHeight="false" outlineLevel="0" collapsed="false">
      <c r="A72" s="61"/>
      <c r="B72" s="6"/>
      <c r="C72" s="6"/>
      <c r="D72" s="6"/>
      <c r="E72" s="6"/>
      <c r="F72" s="6"/>
      <c r="G72" s="6"/>
      <c r="H72" s="30"/>
      <c r="I72" s="62"/>
    </row>
    <row r="73" customFormat="false" ht="15" hidden="false" customHeight="true" outlineLevel="0" collapsed="false">
      <c r="A73" s="31" t="s">
        <v>71</v>
      </c>
      <c r="B73" s="31"/>
      <c r="C73" s="31"/>
      <c r="D73" s="31"/>
      <c r="E73" s="31"/>
      <c r="F73" s="31"/>
      <c r="G73" s="32"/>
      <c r="H73" s="42" t="n">
        <v>-3303.5</v>
      </c>
      <c r="I73" s="64" t="n">
        <v>0</v>
      </c>
    </row>
    <row r="74" customFormat="false" ht="13.2" hidden="false" customHeight="false" outlineLevel="0" collapsed="false">
      <c r="A74" s="61"/>
      <c r="B74" s="6"/>
      <c r="C74" s="6"/>
      <c r="D74" s="6"/>
      <c r="E74" s="6"/>
      <c r="F74" s="6"/>
      <c r="G74" s="6"/>
      <c r="H74" s="18"/>
      <c r="I74" s="60"/>
    </row>
    <row r="75" customFormat="false" ht="13.2" hidden="false" customHeight="false" outlineLevel="0" collapsed="false">
      <c r="A75" s="38" t="s">
        <v>72</v>
      </c>
      <c r="B75" s="11" t="s">
        <v>73</v>
      </c>
      <c r="C75" s="11"/>
      <c r="D75" s="11"/>
      <c r="E75" s="11"/>
      <c r="F75" s="9"/>
      <c r="G75" s="9"/>
      <c r="H75" s="18"/>
      <c r="I75" s="60"/>
    </row>
    <row r="76" customFormat="false" ht="13.2" hidden="false" customHeight="false" outlineLevel="0" collapsed="false">
      <c r="A76" s="17"/>
      <c r="B76" s="9"/>
      <c r="C76" s="9"/>
      <c r="D76" s="9"/>
      <c r="E76" s="9"/>
      <c r="F76" s="9"/>
      <c r="G76" s="9"/>
      <c r="H76" s="18"/>
      <c r="I76" s="60"/>
    </row>
    <row r="77" customFormat="false" ht="13.2" hidden="false" customHeight="false" outlineLevel="0" collapsed="false">
      <c r="A77" s="19" t="s">
        <v>4</v>
      </c>
      <c r="B77" s="6" t="s">
        <v>74</v>
      </c>
      <c r="C77" s="20" t="s">
        <v>75</v>
      </c>
      <c r="D77" s="9"/>
      <c r="E77" s="9"/>
      <c r="F77" s="9"/>
      <c r="G77" s="9"/>
      <c r="H77" s="18"/>
      <c r="I77" s="60"/>
    </row>
    <row r="78" customFormat="false" ht="13.2" hidden="false" customHeight="false" outlineLevel="0" collapsed="false">
      <c r="A78" s="19"/>
      <c r="B78" s="6"/>
      <c r="C78" s="6" t="s">
        <v>21</v>
      </c>
      <c r="D78" s="6" t="s">
        <v>76</v>
      </c>
      <c r="E78" s="6"/>
      <c r="F78" s="9"/>
      <c r="G78" s="9"/>
      <c r="H78" s="18"/>
      <c r="I78" s="60"/>
    </row>
    <row r="79" customFormat="false" ht="13.2" hidden="false" customHeight="false" outlineLevel="0" collapsed="false">
      <c r="A79" s="19"/>
      <c r="B79" s="6"/>
      <c r="C79" s="6" t="s">
        <v>23</v>
      </c>
      <c r="D79" s="65" t="s">
        <v>77</v>
      </c>
      <c r="E79" s="65"/>
      <c r="F79" s="65"/>
      <c r="G79" s="9"/>
      <c r="H79" s="30" t="n">
        <f aca="false">SUM([1]'Foglio1 '!E528+[1]'Foglio1 '!E534)</f>
        <v>1713308.49</v>
      </c>
      <c r="I79" s="62" t="n">
        <v>13390773.76</v>
      </c>
    </row>
    <row r="80" customFormat="false" ht="13.2" hidden="false" customHeight="false" outlineLevel="0" collapsed="false">
      <c r="A80" s="66" t="s">
        <v>78</v>
      </c>
      <c r="B80" s="66"/>
      <c r="C80" s="66"/>
      <c r="D80" s="66"/>
      <c r="E80" s="66"/>
      <c r="F80" s="67"/>
      <c r="G80" s="67"/>
      <c r="H80" s="54" t="n">
        <f aca="false">SUM(H78:H79)</f>
        <v>1713308.49</v>
      </c>
      <c r="I80" s="68" t="n">
        <v>13390773.76</v>
      </c>
    </row>
    <row r="81" customFormat="false" ht="13.2" hidden="false" customHeight="false" outlineLevel="0" collapsed="false">
      <c r="A81" s="19"/>
      <c r="B81" s="11"/>
      <c r="C81" s="6"/>
      <c r="D81" s="9"/>
      <c r="E81" s="9"/>
      <c r="F81" s="9"/>
      <c r="G81" s="9"/>
      <c r="H81" s="39"/>
      <c r="I81" s="69"/>
    </row>
    <row r="82" customFormat="false" ht="13.2" hidden="false" customHeight="false" outlineLevel="0" collapsed="false">
      <c r="A82" s="19"/>
      <c r="B82" s="6" t="s">
        <v>79</v>
      </c>
      <c r="C82" s="20" t="s">
        <v>80</v>
      </c>
      <c r="D82" s="9"/>
      <c r="E82" s="9"/>
      <c r="F82" s="9"/>
      <c r="G82" s="9"/>
      <c r="H82" s="18"/>
      <c r="I82" s="60"/>
    </row>
    <row r="83" customFormat="false" ht="13.2" hidden="false" customHeight="false" outlineLevel="0" collapsed="false">
      <c r="A83" s="19"/>
      <c r="B83" s="6"/>
      <c r="C83" s="6" t="s">
        <v>21</v>
      </c>
      <c r="D83" s="6" t="s">
        <v>81</v>
      </c>
      <c r="E83" s="6"/>
      <c r="F83" s="9"/>
      <c r="G83" s="9"/>
      <c r="H83" s="18"/>
      <c r="I83" s="60"/>
    </row>
    <row r="84" customFormat="false" ht="13.2" hidden="false" customHeight="false" outlineLevel="0" collapsed="false">
      <c r="A84" s="19"/>
      <c r="B84" s="6"/>
      <c r="C84" s="6" t="s">
        <v>23</v>
      </c>
      <c r="D84" s="6" t="s">
        <v>82</v>
      </c>
      <c r="E84" s="6"/>
      <c r="F84" s="6"/>
      <c r="G84" s="9"/>
      <c r="H84" s="18"/>
      <c r="I84" s="60"/>
    </row>
    <row r="85" customFormat="false" ht="13.2" hidden="false" customHeight="false" outlineLevel="0" collapsed="false">
      <c r="A85" s="19"/>
      <c r="B85" s="6"/>
      <c r="C85" s="6" t="s">
        <v>33</v>
      </c>
      <c r="D85" s="6" t="s">
        <v>83</v>
      </c>
      <c r="E85" s="6"/>
      <c r="F85" s="9"/>
      <c r="G85" s="9"/>
      <c r="H85" s="18" t="n">
        <f aca="false">SUM([1]'Foglio1 '!D539+[1]'Foglio1 '!D541+[1]'Foglio1 '!D542+[1]'Foglio1 '!D543+[1]'Foglio1 '!D544+[1]'Foglio1 '!D545+[1]'Foglio1 '!D547+[1]'Foglio1 '!D549+[1]'Foglio1 '!D551+[1]'Foglio1 '!D554)</f>
        <v>3410119.6</v>
      </c>
      <c r="I85" s="60" t="n">
        <v>12911550.78</v>
      </c>
    </row>
    <row r="86" customFormat="false" ht="13.2" hidden="false" customHeight="false" outlineLevel="0" collapsed="false">
      <c r="A86" s="43"/>
      <c r="B86" s="6"/>
      <c r="C86" s="6"/>
      <c r="D86" s="6"/>
      <c r="E86" s="6"/>
      <c r="F86" s="6"/>
      <c r="G86" s="6"/>
      <c r="H86" s="30"/>
      <c r="I86" s="62"/>
    </row>
    <row r="87" customFormat="false" ht="13.2" hidden="false" customHeight="false" outlineLevel="0" collapsed="false">
      <c r="A87" s="66" t="s">
        <v>84</v>
      </c>
      <c r="B87" s="66"/>
      <c r="C87" s="66"/>
      <c r="D87" s="66"/>
      <c r="E87" s="66"/>
      <c r="F87" s="70"/>
      <c r="G87" s="70"/>
      <c r="H87" s="42" t="n">
        <f aca="false">SUM(H84:H86)</f>
        <v>3410119.6</v>
      </c>
      <c r="I87" s="64" t="n">
        <v>12911550.78</v>
      </c>
    </row>
    <row r="88" customFormat="false" ht="15" hidden="false" customHeight="true" outlineLevel="0" collapsed="false">
      <c r="A88" s="31" t="s">
        <v>85</v>
      </c>
      <c r="B88" s="31"/>
      <c r="C88" s="31"/>
      <c r="D88" s="31"/>
      <c r="E88" s="31"/>
      <c r="F88" s="31"/>
      <c r="G88" s="32"/>
      <c r="H88" s="42" t="n">
        <f aca="false">H80-H87</f>
        <v>-1696811.11</v>
      </c>
      <c r="I88" s="42" t="n">
        <v>479222.98</v>
      </c>
    </row>
    <row r="89" customFormat="false" ht="13.2" hidden="false" customHeight="false" outlineLevel="0" collapsed="false">
      <c r="A89" s="71" t="s">
        <v>86</v>
      </c>
      <c r="B89" s="71"/>
      <c r="C89" s="71"/>
      <c r="D89" s="71"/>
      <c r="E89" s="71"/>
      <c r="F89" s="71"/>
      <c r="G89" s="72"/>
      <c r="H89" s="42" t="n">
        <f aca="false">H57+H73+H65+H88</f>
        <v>-14207852.1300001</v>
      </c>
      <c r="I89" s="64" t="n">
        <v>1309794.88</v>
      </c>
    </row>
    <row r="90" customFormat="false" ht="13.2" hidden="false" customHeight="false" outlineLevel="0" collapsed="false">
      <c r="A90" s="61"/>
      <c r="B90" s="52" t="s">
        <v>87</v>
      </c>
      <c r="C90" s="73" t="s">
        <v>88</v>
      </c>
      <c r="D90" s="73"/>
      <c r="E90" s="73"/>
      <c r="F90" s="73"/>
      <c r="G90" s="6"/>
      <c r="H90" s="39"/>
      <c r="I90" s="69"/>
    </row>
    <row r="91" customFormat="false" ht="13.2" hidden="false" customHeight="false" outlineLevel="0" collapsed="false">
      <c r="A91" s="61"/>
      <c r="B91" s="52"/>
      <c r="C91" s="53" t="s">
        <v>89</v>
      </c>
      <c r="D91" s="53"/>
      <c r="E91" s="6"/>
      <c r="F91" s="6"/>
      <c r="G91" s="6"/>
      <c r="H91" s="39" t="n">
        <f aca="false">[1]'Foglio1 '!D145+[1]'Foglio1 '!D152+[1]'Foglio1 '!D165+[1]'Foglio1 '!D289+[1]'Foglio1 '!D296+[1]'Foglio1 '!D304+[1]'Foglio1 '!D312+[1]'Foglio1 '!D318+[1]'Foglio1 '!D326+[1]'Foglio1 '!D334+[1]'Foglio1 '!D342+[1]'Foglio1 '!D350+[1]'Foglio1 '!D358+[1]'Foglio1 '!D371+[1]'Foglio1 '!D380+[1]'Foglio1 '!D387+[1]'Foglio1 '!D390+[1]'Foglio1 '!D392+[1]'Foglio1 '!D402+[1]'Foglio1 '!D556</f>
        <v>1960931.19</v>
      </c>
      <c r="I91" s="69" t="n">
        <v>2221184.13</v>
      </c>
    </row>
    <row r="92" customFormat="false" ht="13.2" hidden="false" customHeight="false" outlineLevel="0" collapsed="false">
      <c r="A92" s="61"/>
      <c r="B92" s="52"/>
      <c r="C92" s="53" t="s">
        <v>90</v>
      </c>
      <c r="D92" s="53"/>
      <c r="E92" s="6"/>
      <c r="F92" s="6"/>
      <c r="G92" s="6"/>
      <c r="H92" s="39"/>
      <c r="I92" s="69"/>
    </row>
    <row r="93" customFormat="false" ht="13.2" hidden="false" customHeight="false" outlineLevel="0" collapsed="false">
      <c r="A93" s="61"/>
      <c r="B93" s="52"/>
      <c r="C93" s="53" t="s">
        <v>91</v>
      </c>
      <c r="D93" s="53"/>
      <c r="E93" s="6"/>
      <c r="F93" s="6"/>
      <c r="G93" s="6"/>
      <c r="H93" s="39"/>
      <c r="I93" s="69"/>
    </row>
    <row r="94" customFormat="false" ht="13.2" hidden="false" customHeight="false" outlineLevel="0" collapsed="false">
      <c r="A94" s="74"/>
      <c r="B94" s="75"/>
      <c r="C94" s="76"/>
      <c r="D94" s="65"/>
      <c r="E94" s="65"/>
      <c r="F94" s="65"/>
      <c r="G94" s="65"/>
      <c r="H94" s="48"/>
      <c r="I94" s="77"/>
    </row>
    <row r="95" customFormat="false" ht="15" hidden="false" customHeight="true" outlineLevel="0" collapsed="false">
      <c r="A95" s="78" t="s">
        <v>92</v>
      </c>
      <c r="B95" s="78"/>
      <c r="C95" s="78"/>
      <c r="D95" s="78"/>
      <c r="E95" s="78"/>
      <c r="F95" s="78"/>
      <c r="G95" s="79"/>
      <c r="H95" s="80" t="n">
        <f aca="false">SUM(H91:H93)</f>
        <v>1960931.19</v>
      </c>
      <c r="I95" s="81" t="n">
        <v>2221184.13</v>
      </c>
    </row>
    <row r="96" customFormat="false" ht="13.2" hidden="false" customHeight="false" outlineLevel="0" collapsed="false">
      <c r="A96" s="82" t="s">
        <v>93</v>
      </c>
      <c r="B96" s="82"/>
      <c r="C96" s="82"/>
      <c r="D96" s="82"/>
      <c r="E96" s="82"/>
      <c r="F96" s="83"/>
      <c r="G96" s="83"/>
      <c r="H96" s="84" t="n">
        <f aca="false">H89-H91</f>
        <v>-16168783.3200001</v>
      </c>
      <c r="I96" s="85" t="n">
        <v>-911389.25</v>
      </c>
    </row>
  </sheetData>
  <mergeCells count="59">
    <mergeCell ref="A2:I2"/>
    <mergeCell ref="A3:I3"/>
    <mergeCell ref="A6:D6"/>
    <mergeCell ref="B8:E8"/>
    <mergeCell ref="C10:E10"/>
    <mergeCell ref="D11:F11"/>
    <mergeCell ref="C14:G14"/>
    <mergeCell ref="C16:E16"/>
    <mergeCell ref="D17:F17"/>
    <mergeCell ref="C18:E18"/>
    <mergeCell ref="A20:F20"/>
    <mergeCell ref="B22:E22"/>
    <mergeCell ref="C24:E24"/>
    <mergeCell ref="D26:E26"/>
    <mergeCell ref="C29:D29"/>
    <mergeCell ref="C31:E31"/>
    <mergeCell ref="C33:D33"/>
    <mergeCell ref="D34:F34"/>
    <mergeCell ref="D35:F35"/>
    <mergeCell ref="D36:F36"/>
    <mergeCell ref="D37:G37"/>
    <mergeCell ref="C39:E39"/>
    <mergeCell ref="D40:G40"/>
    <mergeCell ref="D41:G41"/>
    <mergeCell ref="D42:G42"/>
    <mergeCell ref="D43:F43"/>
    <mergeCell ref="D44:G44"/>
    <mergeCell ref="D45:E45"/>
    <mergeCell ref="C47:E47"/>
    <mergeCell ref="D49:E49"/>
    <mergeCell ref="C52:F52"/>
    <mergeCell ref="C53:E53"/>
    <mergeCell ref="C54:E54"/>
    <mergeCell ref="A56:F56"/>
    <mergeCell ref="A57:G57"/>
    <mergeCell ref="B59:E59"/>
    <mergeCell ref="C61:F61"/>
    <mergeCell ref="C63:E63"/>
    <mergeCell ref="A65:F65"/>
    <mergeCell ref="B67:F67"/>
    <mergeCell ref="C69:D69"/>
    <mergeCell ref="C71:D71"/>
    <mergeCell ref="A73:F73"/>
    <mergeCell ref="B75:E75"/>
    <mergeCell ref="D78:E78"/>
    <mergeCell ref="D79:F79"/>
    <mergeCell ref="A80:E80"/>
    <mergeCell ref="D83:E83"/>
    <mergeCell ref="D84:F84"/>
    <mergeCell ref="D85:E85"/>
    <mergeCell ref="A87:E87"/>
    <mergeCell ref="A88:F88"/>
    <mergeCell ref="A89:F89"/>
    <mergeCell ref="C90:F90"/>
    <mergeCell ref="C91:D91"/>
    <mergeCell ref="C92:D92"/>
    <mergeCell ref="C93:D93"/>
    <mergeCell ref="A95:F95"/>
    <mergeCell ref="A96:E9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2017-03-20T11:29:32Z</dcterms:created>
  <dc:creator>u17001473</dc:creator>
  <dc:language>it-IT</dc:language>
  <cp:lastModifiedBy>u17001473</cp:lastModifiedBy>
  <dcterms:modified xsi:type="dcterms:W3CDTF">2017-03-20T11:29:32Z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